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C:\Users\usrrae12\Desktop\DANIEL JIMENEZ\DOCUMENTOS DE TRABAJO\PLANTILLAS SIGMA\PLANTILLAS SIGMA - ACTUALIZADAS\"/>
    </mc:Choice>
  </mc:AlternateContent>
  <bookViews>
    <workbookView xWindow="0" yWindow="0" windowWidth="28800" windowHeight="13620" tabRatio="668" firstSheet="2" activeTab="2"/>
  </bookViews>
  <sheets>
    <sheet name="Registro de cambios" sheetId="17" state="hidden" r:id="rId1"/>
    <sheet name="configuracion" sheetId="9" state="hidden" r:id="rId2"/>
    <sheet name="DIGITADOR" sheetId="3" r:id="rId3"/>
    <sheet name="DATOS" sheetId="4" r:id="rId4"/>
    <sheet name="referentes" sheetId="10" r:id="rId5"/>
    <sheet name="Otras referencias" sheetId="16" r:id="rId6"/>
  </sheets>
  <functionGroups builtInGroupCount="18"/>
  <externalReferences>
    <externalReference r:id="rId7"/>
  </externalReferences>
  <definedNames>
    <definedName name="_xlnm._FilterDatabase" localSheetId="3" hidden="1">DATOS!$A$2:$AG$2</definedName>
    <definedName name="_xlnm._FilterDatabase" localSheetId="5" hidden="1">'Otras referencias'!$AG$8:$AG$359</definedName>
    <definedName name="_xlnm._FilterDatabase" localSheetId="4" hidden="1">referentes!$S$1:$W$1273</definedName>
    <definedName name="ADQUISICION">'[1]Información de referencia'!$K$3:$K$6</definedName>
    <definedName name="ATRIB">'[1]Información de referencia'!$AW$3:$AW$8</definedName>
    <definedName name="Consulta_desde_ARGOS_1">#REF!</definedName>
    <definedName name="Consulta_desde_ARGOS_1_1">#REF!</definedName>
    <definedName name="Consulta_desde_ARGOS_2_1">#REF!</definedName>
    <definedName name="Consulta_desde_ARGOS_3_1">#REF!</definedName>
    <definedName name="Consulta_desde_ARGOS_4_1">#REF!</definedName>
    <definedName name="Consulta_desde_ARGOS_5_1">#REF!</definedName>
    <definedName name="Consulta_desde_ARGOS_6_1">#REF!</definedName>
    <definedName name="Consulta_desde_ARGOS_7_1">#REF!</definedName>
    <definedName name="Consulta_desde_ARGOS_7_2">#REF!</definedName>
    <definedName name="Consulta_desde_ARGOS_8_1">#REF!</definedName>
    <definedName name="Consulta_desde_ARGOS_8_2">#REF!</definedName>
    <definedName name="Consulta_desde_ARGOS_9_1">#REF!</definedName>
    <definedName name="Consulta_desde_ARGOS_9_2">#REF!</definedName>
    <definedName name="DatosExternos_1_1">#REF!</definedName>
    <definedName name="INSTITUTO">'[1]Información de referencia'!$N$3:$N$45</definedName>
    <definedName name="OBJETOSR">'[1]Información de referencia'!$H$3:$H$18</definedName>
  </definedNames>
  <calcPr calcId="162913"/>
</workbook>
</file>

<file path=xl/calcChain.xml><?xml version="1.0" encoding="utf-8"?>
<calcChain xmlns="http://schemas.openxmlformats.org/spreadsheetml/2006/main">
  <c r="B10" i="3" l="1"/>
  <c r="J3" i="4" l="1"/>
  <c r="L3" i="4" s="1"/>
  <c r="AH388" i="16"/>
  <c r="AG388" i="16"/>
  <c r="B27" i="3" l="1"/>
  <c r="B28" i="3"/>
  <c r="B29" i="3"/>
  <c r="B30" i="3"/>
  <c r="B26" i="3"/>
  <c r="B5" i="3" l="1"/>
  <c r="I5" i="4" l="1"/>
  <c r="AE4" i="4"/>
  <c r="A2" i="4" l="1"/>
  <c r="AE6" i="4" l="1"/>
  <c r="AE7" i="4"/>
  <c r="AE9" i="4"/>
  <c r="AE11" i="4"/>
  <c r="AE13" i="4"/>
  <c r="AE15" i="4"/>
  <c r="AE17" i="4"/>
  <c r="AE19" i="4"/>
  <c r="AE21" i="4"/>
  <c r="AE23" i="4"/>
  <c r="AE25" i="4"/>
  <c r="AE27" i="4"/>
  <c r="AE29" i="4"/>
  <c r="AE31" i="4"/>
  <c r="AE5" i="4"/>
  <c r="AE3" i="4"/>
  <c r="AE8" i="4"/>
  <c r="AE10" i="4"/>
  <c r="AE12" i="4"/>
  <c r="AE14" i="4"/>
  <c r="AE16" i="4"/>
  <c r="AE18" i="4"/>
  <c r="AE20" i="4"/>
  <c r="AE22" i="4"/>
  <c r="AE24" i="4"/>
  <c r="AE26" i="4"/>
  <c r="AE28" i="4"/>
  <c r="AE30" i="4"/>
  <c r="AE32" i="4"/>
  <c r="AE33" i="4"/>
  <c r="AE34" i="4"/>
  <c r="AE35" i="4"/>
  <c r="AE36" i="4"/>
  <c r="AE37" i="4"/>
  <c r="AE38" i="4"/>
  <c r="AE39" i="4"/>
  <c r="AE40" i="4"/>
  <c r="AE41" i="4"/>
  <c r="AE42" i="4"/>
  <c r="AE43" i="4"/>
  <c r="AE44" i="4"/>
  <c r="AE45" i="4"/>
  <c r="AE46" i="4"/>
  <c r="AE47" i="4"/>
  <c r="AE48" i="4"/>
  <c r="AE49" i="4"/>
  <c r="AE50" i="4"/>
  <c r="AE51" i="4"/>
  <c r="AE52" i="4"/>
  <c r="AE53" i="4"/>
  <c r="AE54" i="4"/>
  <c r="AE55" i="4"/>
  <c r="AE56" i="4"/>
  <c r="AE57" i="4"/>
  <c r="AE58" i="4"/>
  <c r="AE59" i="4"/>
  <c r="AE60" i="4"/>
  <c r="AE61" i="4"/>
  <c r="AE62" i="4"/>
  <c r="AE63" i="4"/>
  <c r="AE64" i="4"/>
  <c r="AE65" i="4"/>
  <c r="AE66" i="4"/>
  <c r="AE67" i="4"/>
  <c r="AE68" i="4"/>
  <c r="AE69" i="4"/>
  <c r="AE70" i="4"/>
  <c r="AE71" i="4"/>
  <c r="AE72" i="4"/>
  <c r="AE73" i="4"/>
  <c r="AE74" i="4"/>
  <c r="AE75" i="4"/>
  <c r="AE76" i="4"/>
  <c r="AE77" i="4"/>
  <c r="AE78" i="4"/>
  <c r="AE79" i="4"/>
  <c r="AE80" i="4"/>
  <c r="AE81" i="4"/>
  <c r="AE82" i="4"/>
  <c r="AE83" i="4"/>
  <c r="AE84" i="4"/>
  <c r="AE85" i="4"/>
  <c r="AE86" i="4"/>
  <c r="AE87" i="4"/>
  <c r="AE88" i="4"/>
  <c r="AE89" i="4"/>
  <c r="AE90" i="4"/>
  <c r="AE91" i="4"/>
  <c r="AE92" i="4"/>
  <c r="AE93" i="4"/>
  <c r="AE94" i="4"/>
  <c r="AE95" i="4"/>
  <c r="AE96" i="4"/>
  <c r="AE97" i="4"/>
  <c r="AE98" i="4"/>
  <c r="AE99" i="4"/>
  <c r="AE100" i="4"/>
  <c r="AE101" i="4"/>
  <c r="AE102" i="4"/>
  <c r="AE103" i="4"/>
  <c r="AE104" i="4"/>
  <c r="AE105" i="4"/>
  <c r="AE106" i="4"/>
  <c r="AE107" i="4"/>
  <c r="AE108" i="4"/>
  <c r="AE109" i="4"/>
  <c r="AE110" i="4"/>
  <c r="AE111" i="4"/>
  <c r="AE112" i="4"/>
  <c r="AE113" i="4"/>
  <c r="AE114" i="4"/>
  <c r="AE115" i="4"/>
  <c r="AE116" i="4"/>
  <c r="AE117" i="4"/>
  <c r="AE118" i="4"/>
  <c r="AE119" i="4"/>
  <c r="AE120" i="4"/>
  <c r="AE121" i="4"/>
  <c r="AE122" i="4"/>
  <c r="AE123" i="4"/>
  <c r="AE124" i="4"/>
  <c r="AE125" i="4"/>
  <c r="AE126" i="4"/>
  <c r="AE127" i="4"/>
  <c r="AE128" i="4"/>
  <c r="AE129" i="4"/>
  <c r="AE130" i="4"/>
  <c r="AE131" i="4"/>
  <c r="AE132" i="4"/>
  <c r="AE133" i="4"/>
  <c r="AE134" i="4"/>
  <c r="AE135" i="4"/>
  <c r="AE136" i="4"/>
  <c r="AE137" i="4"/>
  <c r="AE138" i="4"/>
  <c r="AE139" i="4"/>
  <c r="AE140" i="4"/>
  <c r="AE141" i="4"/>
  <c r="AE142" i="4"/>
  <c r="AE143" i="4"/>
  <c r="AE144" i="4"/>
  <c r="AE145" i="4"/>
  <c r="AE146" i="4"/>
  <c r="AE147" i="4"/>
  <c r="AE148" i="4"/>
  <c r="AE149" i="4"/>
  <c r="AE150" i="4"/>
  <c r="AE151" i="4"/>
  <c r="AE152" i="4"/>
  <c r="AE153" i="4"/>
  <c r="AE154" i="4"/>
  <c r="AE155" i="4"/>
  <c r="AE156" i="4"/>
  <c r="AE157" i="4"/>
  <c r="AE158" i="4"/>
  <c r="AE159" i="4"/>
  <c r="AE160" i="4"/>
  <c r="AE161" i="4"/>
  <c r="AE162" i="4"/>
  <c r="AE163" i="4"/>
  <c r="AE164" i="4"/>
  <c r="AE165" i="4"/>
  <c r="AE166" i="4"/>
  <c r="AE167" i="4"/>
  <c r="AE168" i="4"/>
  <c r="AE169" i="4"/>
  <c r="AE170" i="4"/>
  <c r="AE171" i="4"/>
  <c r="AE172" i="4"/>
  <c r="AE173" i="4"/>
  <c r="AE174" i="4"/>
  <c r="AE175" i="4"/>
  <c r="AE176" i="4"/>
  <c r="AE177" i="4"/>
  <c r="AE178" i="4"/>
  <c r="AE179" i="4"/>
  <c r="AE180" i="4"/>
  <c r="AE181" i="4"/>
  <c r="AE182" i="4"/>
  <c r="AE183" i="4"/>
  <c r="AE184" i="4"/>
  <c r="AE185" i="4"/>
  <c r="AE186" i="4"/>
  <c r="AE187" i="4"/>
  <c r="AE188" i="4"/>
  <c r="AE189" i="4"/>
  <c r="AE190" i="4"/>
  <c r="AE191" i="4"/>
  <c r="AE192" i="4"/>
  <c r="AE193" i="4"/>
  <c r="AE194" i="4"/>
  <c r="AE195" i="4"/>
  <c r="AE196" i="4"/>
  <c r="AE197" i="4"/>
  <c r="AE198" i="4"/>
  <c r="AE199" i="4"/>
  <c r="AE200" i="4"/>
  <c r="AE201" i="4"/>
  <c r="AE202" i="4"/>
  <c r="AE203" i="4"/>
  <c r="AE204" i="4"/>
  <c r="AE205" i="4"/>
  <c r="AE206" i="4"/>
  <c r="AE207" i="4"/>
  <c r="AE208" i="4"/>
  <c r="AE209" i="4"/>
  <c r="AE210" i="4"/>
  <c r="AE211" i="4"/>
  <c r="AE212" i="4"/>
  <c r="AE213" i="4"/>
  <c r="AE214" i="4"/>
  <c r="AE215" i="4"/>
  <c r="AE216" i="4"/>
  <c r="AE217" i="4"/>
  <c r="AE218" i="4"/>
  <c r="AE219" i="4"/>
  <c r="AE220" i="4"/>
  <c r="AE221" i="4"/>
  <c r="AE222" i="4"/>
  <c r="AE223" i="4"/>
  <c r="AE224" i="4"/>
  <c r="AE225" i="4"/>
  <c r="AE226" i="4"/>
  <c r="AE227" i="4"/>
  <c r="AE228" i="4"/>
  <c r="AE229" i="4"/>
  <c r="AE230" i="4"/>
  <c r="AE231" i="4"/>
  <c r="AE232" i="4"/>
  <c r="AE233" i="4"/>
  <c r="AE234" i="4"/>
  <c r="AE235" i="4"/>
  <c r="AE236" i="4"/>
  <c r="AE237" i="4"/>
  <c r="AE238" i="4"/>
  <c r="AE239" i="4"/>
  <c r="AE240" i="4"/>
  <c r="AE241" i="4"/>
  <c r="AE242" i="4"/>
  <c r="AE243" i="4"/>
  <c r="AE244" i="4"/>
  <c r="AE245" i="4"/>
  <c r="AE246" i="4"/>
  <c r="AE247" i="4"/>
  <c r="AE248" i="4"/>
  <c r="AE249" i="4"/>
  <c r="AE250" i="4"/>
  <c r="AE251" i="4"/>
  <c r="AE252" i="4"/>
  <c r="AE253" i="4"/>
  <c r="AE254" i="4"/>
  <c r="AE255" i="4"/>
  <c r="AE256" i="4"/>
  <c r="AE257" i="4"/>
  <c r="AE258" i="4"/>
  <c r="AE259" i="4"/>
  <c r="AE260" i="4"/>
  <c r="AE261" i="4"/>
  <c r="AE262" i="4"/>
  <c r="AE263" i="4"/>
  <c r="AE264" i="4"/>
  <c r="AE265" i="4"/>
  <c r="AE266" i="4"/>
  <c r="AE267" i="4"/>
  <c r="AE268" i="4"/>
  <c r="AE269" i="4"/>
  <c r="AE270" i="4"/>
  <c r="AE271" i="4"/>
  <c r="AE272" i="4"/>
  <c r="AE273" i="4"/>
  <c r="AE274" i="4"/>
  <c r="AE275" i="4"/>
  <c r="AE276" i="4"/>
  <c r="AE277" i="4"/>
  <c r="AE278" i="4"/>
  <c r="AE279" i="4"/>
  <c r="AE280" i="4"/>
  <c r="AE281" i="4"/>
  <c r="AE282" i="4"/>
  <c r="AE283" i="4"/>
  <c r="AE284" i="4"/>
  <c r="AE285" i="4"/>
  <c r="AE286" i="4"/>
  <c r="AE287" i="4"/>
  <c r="AE288" i="4"/>
  <c r="AE289" i="4"/>
  <c r="AE290" i="4"/>
  <c r="AE291" i="4"/>
  <c r="AE292" i="4"/>
  <c r="AE293" i="4"/>
  <c r="AE294" i="4"/>
  <c r="AE295" i="4"/>
  <c r="AE296" i="4"/>
  <c r="AE297" i="4"/>
  <c r="AE298" i="4"/>
  <c r="AE299" i="4"/>
  <c r="AE300" i="4"/>
  <c r="AE301" i="4"/>
  <c r="AE302" i="4"/>
  <c r="AE303" i="4"/>
  <c r="AE304" i="4"/>
  <c r="AE305" i="4"/>
  <c r="AE306" i="4"/>
  <c r="AE307" i="4"/>
  <c r="AE308" i="4"/>
  <c r="AE309" i="4"/>
  <c r="AE310" i="4"/>
  <c r="AE311" i="4"/>
  <c r="AE312" i="4"/>
  <c r="AE313" i="4"/>
  <c r="AE314" i="4"/>
  <c r="AE315" i="4"/>
  <c r="AE316" i="4"/>
  <c r="AE317" i="4"/>
  <c r="AE318" i="4"/>
  <c r="AE319" i="4"/>
  <c r="AE320" i="4"/>
  <c r="AE321" i="4"/>
  <c r="AE322" i="4"/>
  <c r="AE323" i="4"/>
  <c r="AE324" i="4"/>
  <c r="AE325" i="4"/>
  <c r="AE326" i="4"/>
  <c r="AE327" i="4"/>
  <c r="AE328" i="4"/>
  <c r="AE329" i="4"/>
  <c r="AE330" i="4"/>
  <c r="AE331" i="4"/>
  <c r="AE332" i="4"/>
  <c r="AE333" i="4"/>
  <c r="AE334" i="4"/>
  <c r="AE335" i="4"/>
  <c r="AE336" i="4"/>
  <c r="AE337" i="4"/>
  <c r="AE338" i="4"/>
  <c r="AE339" i="4"/>
  <c r="AE340" i="4"/>
  <c r="AE341" i="4"/>
  <c r="AE342" i="4"/>
  <c r="AE343" i="4"/>
  <c r="AE344" i="4"/>
  <c r="AE345" i="4"/>
  <c r="AE346" i="4"/>
  <c r="AE347" i="4"/>
  <c r="AE348" i="4"/>
  <c r="AE349" i="4"/>
  <c r="AE350" i="4"/>
  <c r="AE351" i="4"/>
  <c r="AE352" i="4"/>
  <c r="AE353" i="4"/>
  <c r="AE354" i="4"/>
  <c r="AE355" i="4"/>
  <c r="AE356" i="4"/>
  <c r="AE357" i="4"/>
  <c r="AE358" i="4"/>
  <c r="AE359" i="4"/>
  <c r="AE360" i="4"/>
  <c r="AE361" i="4"/>
  <c r="AE362" i="4"/>
  <c r="AE363" i="4"/>
  <c r="AE364" i="4"/>
  <c r="AE365" i="4"/>
  <c r="AE366" i="4"/>
  <c r="AE367" i="4"/>
  <c r="AE368" i="4"/>
  <c r="AE369" i="4"/>
  <c r="AE370" i="4"/>
  <c r="AE371" i="4"/>
  <c r="AE372" i="4"/>
  <c r="AE373" i="4"/>
  <c r="AE374" i="4"/>
  <c r="AE375" i="4"/>
  <c r="AE376" i="4"/>
  <c r="AE377" i="4"/>
  <c r="AE378" i="4"/>
  <c r="AE379" i="4"/>
  <c r="AE380" i="4"/>
  <c r="AE381" i="4"/>
  <c r="AE382" i="4"/>
  <c r="AE383" i="4"/>
  <c r="AE384" i="4"/>
  <c r="AE385" i="4"/>
  <c r="AE386" i="4"/>
  <c r="AE387" i="4"/>
  <c r="AE388" i="4"/>
  <c r="AE389" i="4"/>
  <c r="AE390" i="4"/>
  <c r="AE391" i="4"/>
  <c r="AE392" i="4"/>
  <c r="AE393" i="4"/>
  <c r="AE394" i="4"/>
  <c r="AE395" i="4"/>
  <c r="AE396" i="4"/>
  <c r="AE397" i="4"/>
  <c r="AE398" i="4"/>
  <c r="AE399" i="4"/>
  <c r="AE400" i="4"/>
  <c r="AE401" i="4"/>
  <c r="AE402" i="4"/>
  <c r="AE403" i="4"/>
  <c r="AE404" i="4"/>
  <c r="AE405" i="4"/>
  <c r="AE406" i="4"/>
  <c r="AE407" i="4"/>
  <c r="AE408" i="4"/>
  <c r="AE409" i="4"/>
  <c r="AE410" i="4"/>
  <c r="AE411" i="4"/>
  <c r="AE412" i="4"/>
  <c r="AE413" i="4"/>
  <c r="AE414" i="4"/>
  <c r="AE415" i="4"/>
  <c r="AE416" i="4"/>
  <c r="AE417" i="4"/>
  <c r="AE418" i="4"/>
  <c r="AE419" i="4"/>
  <c r="AE420" i="4"/>
  <c r="AE421" i="4"/>
  <c r="AE422" i="4"/>
  <c r="AE423" i="4"/>
  <c r="AE424" i="4"/>
  <c r="AE425" i="4"/>
  <c r="AE426" i="4"/>
  <c r="AE427" i="4"/>
  <c r="AE428" i="4"/>
  <c r="AE429" i="4"/>
  <c r="AE430" i="4"/>
  <c r="AE431" i="4"/>
  <c r="AE432" i="4"/>
  <c r="AE433" i="4"/>
  <c r="AE434" i="4"/>
  <c r="AE435" i="4"/>
  <c r="AE436" i="4"/>
  <c r="AE437" i="4"/>
  <c r="AE438" i="4"/>
  <c r="AE439" i="4"/>
  <c r="AE440" i="4"/>
  <c r="AE441" i="4"/>
  <c r="AE442" i="4"/>
  <c r="AE443" i="4"/>
  <c r="AE444" i="4"/>
  <c r="AE445" i="4"/>
  <c r="AE446" i="4"/>
  <c r="AE447" i="4"/>
  <c r="AE448" i="4"/>
  <c r="AE449" i="4"/>
  <c r="AE450" i="4"/>
  <c r="AE451" i="4"/>
  <c r="AE452" i="4"/>
  <c r="AE453" i="4"/>
  <c r="AE454" i="4"/>
  <c r="AE455" i="4"/>
  <c r="AE456" i="4"/>
  <c r="AE457" i="4"/>
  <c r="AE458" i="4"/>
  <c r="AE459" i="4"/>
  <c r="AE460" i="4"/>
  <c r="AE461" i="4"/>
  <c r="AE462" i="4"/>
  <c r="AE463" i="4"/>
  <c r="AE464" i="4"/>
  <c r="AE465" i="4"/>
  <c r="AE466" i="4"/>
  <c r="AE467" i="4"/>
  <c r="AE468" i="4"/>
  <c r="AE469" i="4"/>
  <c r="AE470" i="4"/>
  <c r="AE471" i="4"/>
  <c r="AE472" i="4"/>
  <c r="AE473" i="4"/>
  <c r="AE474" i="4"/>
  <c r="AE475" i="4"/>
  <c r="AE476" i="4"/>
  <c r="AE477" i="4"/>
  <c r="AE478" i="4"/>
  <c r="AE479" i="4"/>
  <c r="AE480" i="4"/>
  <c r="AE481" i="4"/>
  <c r="AE482" i="4"/>
  <c r="AE483" i="4"/>
  <c r="AE484" i="4"/>
  <c r="AE485" i="4"/>
  <c r="AE486" i="4"/>
  <c r="AE487" i="4"/>
  <c r="AE488" i="4"/>
  <c r="AE489" i="4"/>
  <c r="AE490" i="4"/>
  <c r="AE491" i="4"/>
  <c r="AE492" i="4"/>
  <c r="AE493" i="4"/>
  <c r="AE494" i="4"/>
  <c r="AE495" i="4"/>
  <c r="AE496" i="4"/>
  <c r="AE497" i="4"/>
  <c r="AE498" i="4"/>
  <c r="AE499" i="4"/>
  <c r="AE500" i="4"/>
  <c r="AE501" i="4"/>
  <c r="AE502" i="4"/>
  <c r="AK3" i="4" l="1"/>
  <c r="AJ3" i="4"/>
  <c r="AJ4" i="4" s="1"/>
  <c r="AK4" i="4" l="1"/>
  <c r="AK5" i="4" s="1"/>
  <c r="AJ5" i="4"/>
  <c r="AK6" i="4" l="1"/>
  <c r="AJ6" i="4"/>
  <c r="AI4" i="4"/>
  <c r="AI5" i="4"/>
  <c r="AI6" i="4"/>
  <c r="AI7" i="4"/>
  <c r="AI8" i="4"/>
  <c r="AI9" i="4"/>
  <c r="AI10" i="4"/>
  <c r="AI11" i="4"/>
  <c r="AI12" i="4"/>
  <c r="AI13" i="4"/>
  <c r="AI14" i="4"/>
  <c r="AI15" i="4"/>
  <c r="AI16" i="4"/>
  <c r="AI17" i="4"/>
  <c r="AI18" i="4"/>
  <c r="AI19" i="4"/>
  <c r="AI20" i="4"/>
  <c r="AI21" i="4"/>
  <c r="AI22" i="4"/>
  <c r="AI23" i="4"/>
  <c r="AI24" i="4"/>
  <c r="AI25" i="4"/>
  <c r="AI26" i="4"/>
  <c r="AI27" i="4"/>
  <c r="AI28" i="4"/>
  <c r="AI29" i="4"/>
  <c r="AI30" i="4"/>
  <c r="AI31" i="4"/>
  <c r="AI32" i="4"/>
  <c r="AI33" i="4"/>
  <c r="AI34" i="4"/>
  <c r="AI35" i="4"/>
  <c r="AI36" i="4"/>
  <c r="AI37" i="4"/>
  <c r="AI38" i="4"/>
  <c r="AI39" i="4"/>
  <c r="AI40" i="4"/>
  <c r="AI41" i="4"/>
  <c r="AI42" i="4"/>
  <c r="AI43" i="4"/>
  <c r="AI44" i="4"/>
  <c r="AI45" i="4"/>
  <c r="AI46" i="4"/>
  <c r="AI47" i="4"/>
  <c r="AI48" i="4"/>
  <c r="AI49" i="4"/>
  <c r="AI50" i="4"/>
  <c r="AI51" i="4"/>
  <c r="AI52" i="4"/>
  <c r="AI53" i="4"/>
  <c r="AI54" i="4"/>
  <c r="AI55" i="4"/>
  <c r="AI56" i="4"/>
  <c r="AI57" i="4"/>
  <c r="AI58" i="4"/>
  <c r="AI59" i="4"/>
  <c r="AI60" i="4"/>
  <c r="AI61" i="4"/>
  <c r="AI62" i="4"/>
  <c r="AI63" i="4"/>
  <c r="AI64" i="4"/>
  <c r="AI65" i="4"/>
  <c r="AI66" i="4"/>
  <c r="AI67" i="4"/>
  <c r="AI68" i="4"/>
  <c r="AI69" i="4"/>
  <c r="AI70" i="4"/>
  <c r="AI71" i="4"/>
  <c r="AI72" i="4"/>
  <c r="AI73" i="4"/>
  <c r="AI74" i="4"/>
  <c r="AI75" i="4"/>
  <c r="AI76" i="4"/>
  <c r="AI77" i="4"/>
  <c r="AI78" i="4"/>
  <c r="AI79" i="4"/>
  <c r="AI80" i="4"/>
  <c r="AI81" i="4"/>
  <c r="AI82" i="4"/>
  <c r="AI83" i="4"/>
  <c r="AI84" i="4"/>
  <c r="AI85" i="4"/>
  <c r="AI86" i="4"/>
  <c r="AI87" i="4"/>
  <c r="AI88" i="4"/>
  <c r="AI89" i="4"/>
  <c r="AI90" i="4"/>
  <c r="AI91" i="4"/>
  <c r="AI92" i="4"/>
  <c r="AI93" i="4"/>
  <c r="AI94" i="4"/>
  <c r="AI95" i="4"/>
  <c r="AI96" i="4"/>
  <c r="AI97" i="4"/>
  <c r="AI98" i="4"/>
  <c r="AI99" i="4"/>
  <c r="AI100" i="4"/>
  <c r="AI101" i="4"/>
  <c r="AI102" i="4"/>
  <c r="AI103" i="4"/>
  <c r="AI104" i="4"/>
  <c r="AI105" i="4"/>
  <c r="AI106" i="4"/>
  <c r="AI107" i="4"/>
  <c r="AI108" i="4"/>
  <c r="AI109" i="4"/>
  <c r="AI110" i="4"/>
  <c r="AI111" i="4"/>
  <c r="AI112" i="4"/>
  <c r="AI113" i="4"/>
  <c r="AI114" i="4"/>
  <c r="AI115" i="4"/>
  <c r="AI116" i="4"/>
  <c r="AI117" i="4"/>
  <c r="AI118" i="4"/>
  <c r="AI119" i="4"/>
  <c r="AI120" i="4"/>
  <c r="AI121" i="4"/>
  <c r="AI122" i="4"/>
  <c r="AI123" i="4"/>
  <c r="AI124" i="4"/>
  <c r="AI125" i="4"/>
  <c r="AI126" i="4"/>
  <c r="AI127" i="4"/>
  <c r="AI128" i="4"/>
  <c r="AI129" i="4"/>
  <c r="AI130" i="4"/>
  <c r="AI131" i="4"/>
  <c r="AI132" i="4"/>
  <c r="AI133" i="4"/>
  <c r="AI134" i="4"/>
  <c r="AI135" i="4"/>
  <c r="AI136" i="4"/>
  <c r="AI137" i="4"/>
  <c r="AI138" i="4"/>
  <c r="AI139" i="4"/>
  <c r="AI140" i="4"/>
  <c r="AI141" i="4"/>
  <c r="AI142" i="4"/>
  <c r="AI143" i="4"/>
  <c r="AI144" i="4"/>
  <c r="AI145" i="4"/>
  <c r="AI146" i="4"/>
  <c r="AI147" i="4"/>
  <c r="AI148" i="4"/>
  <c r="AI149" i="4"/>
  <c r="AI150" i="4"/>
  <c r="AI151" i="4"/>
  <c r="AI152" i="4"/>
  <c r="AI153" i="4"/>
  <c r="AI154" i="4"/>
  <c r="AI155" i="4"/>
  <c r="AI156" i="4"/>
  <c r="AI157" i="4"/>
  <c r="AI158" i="4"/>
  <c r="AI159" i="4"/>
  <c r="AI160" i="4"/>
  <c r="AI161" i="4"/>
  <c r="AI162" i="4"/>
  <c r="AI163" i="4"/>
  <c r="AI164" i="4"/>
  <c r="AI165" i="4"/>
  <c r="AI166" i="4"/>
  <c r="AI167" i="4"/>
  <c r="AI168" i="4"/>
  <c r="AI169" i="4"/>
  <c r="AI170" i="4"/>
  <c r="AI171" i="4"/>
  <c r="AI172" i="4"/>
  <c r="AI173" i="4"/>
  <c r="AI174" i="4"/>
  <c r="AI175" i="4"/>
  <c r="AI176" i="4"/>
  <c r="AI177" i="4"/>
  <c r="AI178" i="4"/>
  <c r="AI179" i="4"/>
  <c r="AI180" i="4"/>
  <c r="AI181" i="4"/>
  <c r="AI182" i="4"/>
  <c r="AI183" i="4"/>
  <c r="AI184" i="4"/>
  <c r="AI185" i="4"/>
  <c r="AI186" i="4"/>
  <c r="AI187" i="4"/>
  <c r="AI188" i="4"/>
  <c r="AI189" i="4"/>
  <c r="AI190" i="4"/>
  <c r="AI191" i="4"/>
  <c r="AI192" i="4"/>
  <c r="AI193" i="4"/>
  <c r="AI194" i="4"/>
  <c r="AI195" i="4"/>
  <c r="AI196" i="4"/>
  <c r="AI197" i="4"/>
  <c r="AI198" i="4"/>
  <c r="AI199" i="4"/>
  <c r="AI200" i="4"/>
  <c r="AI201" i="4"/>
  <c r="AI202" i="4"/>
  <c r="AI203" i="4"/>
  <c r="AI204" i="4"/>
  <c r="AI205" i="4"/>
  <c r="AI206" i="4"/>
  <c r="AI207" i="4"/>
  <c r="AI208" i="4"/>
  <c r="AI209" i="4"/>
  <c r="AI210" i="4"/>
  <c r="AI211" i="4"/>
  <c r="AI212" i="4"/>
  <c r="AI213" i="4"/>
  <c r="AI214" i="4"/>
  <c r="AI215" i="4"/>
  <c r="AI216" i="4"/>
  <c r="AI217" i="4"/>
  <c r="AI218" i="4"/>
  <c r="AI219" i="4"/>
  <c r="AI220" i="4"/>
  <c r="AI221" i="4"/>
  <c r="AI222" i="4"/>
  <c r="AI223" i="4"/>
  <c r="AI224" i="4"/>
  <c r="AI225" i="4"/>
  <c r="AI226" i="4"/>
  <c r="AI227" i="4"/>
  <c r="AI228" i="4"/>
  <c r="AI229" i="4"/>
  <c r="AI230" i="4"/>
  <c r="AI231" i="4"/>
  <c r="AI232" i="4"/>
  <c r="AI233" i="4"/>
  <c r="AI234" i="4"/>
  <c r="AI235" i="4"/>
  <c r="AI236" i="4"/>
  <c r="AI237" i="4"/>
  <c r="AI238" i="4"/>
  <c r="AI239" i="4"/>
  <c r="AI240" i="4"/>
  <c r="AI241" i="4"/>
  <c r="AI242" i="4"/>
  <c r="AI243" i="4"/>
  <c r="AI244" i="4"/>
  <c r="AI245" i="4"/>
  <c r="AI246" i="4"/>
  <c r="AI247" i="4"/>
  <c r="AI248" i="4"/>
  <c r="AI249" i="4"/>
  <c r="AI250" i="4"/>
  <c r="AI251" i="4"/>
  <c r="AI252" i="4"/>
  <c r="AI253" i="4"/>
  <c r="AI254" i="4"/>
  <c r="AI255" i="4"/>
  <c r="AI256" i="4"/>
  <c r="AI257" i="4"/>
  <c r="AI258" i="4"/>
  <c r="AI259" i="4"/>
  <c r="AI260" i="4"/>
  <c r="AI261" i="4"/>
  <c r="AI262" i="4"/>
  <c r="AI263" i="4"/>
  <c r="AI264" i="4"/>
  <c r="AI265" i="4"/>
  <c r="AI266" i="4"/>
  <c r="AI267" i="4"/>
  <c r="AI268" i="4"/>
  <c r="AI269" i="4"/>
  <c r="AI270" i="4"/>
  <c r="AI271" i="4"/>
  <c r="AI272" i="4"/>
  <c r="AI273" i="4"/>
  <c r="AI274" i="4"/>
  <c r="AI275" i="4"/>
  <c r="AI276" i="4"/>
  <c r="AI277" i="4"/>
  <c r="AI278" i="4"/>
  <c r="AI279" i="4"/>
  <c r="AI280" i="4"/>
  <c r="AI281" i="4"/>
  <c r="AI282" i="4"/>
  <c r="AI283" i="4"/>
  <c r="AI284" i="4"/>
  <c r="AI285" i="4"/>
  <c r="AI286" i="4"/>
  <c r="AI287" i="4"/>
  <c r="AI288" i="4"/>
  <c r="AI289" i="4"/>
  <c r="AI290" i="4"/>
  <c r="AI291" i="4"/>
  <c r="AI292" i="4"/>
  <c r="AI293" i="4"/>
  <c r="AI294" i="4"/>
  <c r="AI295" i="4"/>
  <c r="AI296" i="4"/>
  <c r="AI297" i="4"/>
  <c r="AI298" i="4"/>
  <c r="AI299" i="4"/>
  <c r="AI300" i="4"/>
  <c r="AI301" i="4"/>
  <c r="AI302" i="4"/>
  <c r="AI303" i="4"/>
  <c r="AI304" i="4"/>
  <c r="AI305" i="4"/>
  <c r="AI306" i="4"/>
  <c r="AI307" i="4"/>
  <c r="AI308" i="4"/>
  <c r="AI309" i="4"/>
  <c r="AI310" i="4"/>
  <c r="AI311" i="4"/>
  <c r="AI312" i="4"/>
  <c r="AI313" i="4"/>
  <c r="AI314" i="4"/>
  <c r="AI315" i="4"/>
  <c r="AI316" i="4"/>
  <c r="AI317" i="4"/>
  <c r="AI318" i="4"/>
  <c r="AI319" i="4"/>
  <c r="AI320" i="4"/>
  <c r="AI321" i="4"/>
  <c r="AI322" i="4"/>
  <c r="AI323" i="4"/>
  <c r="AI324" i="4"/>
  <c r="AI325" i="4"/>
  <c r="AI326" i="4"/>
  <c r="AI327" i="4"/>
  <c r="AI328" i="4"/>
  <c r="AI329" i="4"/>
  <c r="AI330" i="4"/>
  <c r="AI331" i="4"/>
  <c r="AI332" i="4"/>
  <c r="AI333" i="4"/>
  <c r="AI334" i="4"/>
  <c r="AI335" i="4"/>
  <c r="AI336" i="4"/>
  <c r="AI337" i="4"/>
  <c r="AI338" i="4"/>
  <c r="AI339" i="4"/>
  <c r="AI340" i="4"/>
  <c r="AI341" i="4"/>
  <c r="AI342" i="4"/>
  <c r="AI343" i="4"/>
  <c r="AI344" i="4"/>
  <c r="AI345" i="4"/>
  <c r="AI346" i="4"/>
  <c r="AI347" i="4"/>
  <c r="AI348" i="4"/>
  <c r="AI349" i="4"/>
  <c r="AI350" i="4"/>
  <c r="AI351" i="4"/>
  <c r="AI352" i="4"/>
  <c r="AI353" i="4"/>
  <c r="AI354" i="4"/>
  <c r="AI355" i="4"/>
  <c r="AI356" i="4"/>
  <c r="AI357" i="4"/>
  <c r="AI358" i="4"/>
  <c r="AI359" i="4"/>
  <c r="AI360" i="4"/>
  <c r="AI361" i="4"/>
  <c r="AI362" i="4"/>
  <c r="AI363" i="4"/>
  <c r="AI364" i="4"/>
  <c r="AI365" i="4"/>
  <c r="AI366" i="4"/>
  <c r="AI367" i="4"/>
  <c r="AI368" i="4"/>
  <c r="AI369" i="4"/>
  <c r="AI370" i="4"/>
  <c r="AI371" i="4"/>
  <c r="AI372" i="4"/>
  <c r="AI373" i="4"/>
  <c r="AI374" i="4"/>
  <c r="AI375" i="4"/>
  <c r="AI376" i="4"/>
  <c r="AI377" i="4"/>
  <c r="AI378" i="4"/>
  <c r="AI379" i="4"/>
  <c r="AI380" i="4"/>
  <c r="AI381" i="4"/>
  <c r="AI382" i="4"/>
  <c r="AI383" i="4"/>
  <c r="AI384" i="4"/>
  <c r="AI385" i="4"/>
  <c r="AI386" i="4"/>
  <c r="AI387" i="4"/>
  <c r="AI388" i="4"/>
  <c r="AI389" i="4"/>
  <c r="AI390" i="4"/>
  <c r="AI391" i="4"/>
  <c r="AI392" i="4"/>
  <c r="AI393" i="4"/>
  <c r="AI394" i="4"/>
  <c r="AI395" i="4"/>
  <c r="AI396" i="4"/>
  <c r="AI397" i="4"/>
  <c r="AI398" i="4"/>
  <c r="AI399" i="4"/>
  <c r="AI400" i="4"/>
  <c r="AI401" i="4"/>
  <c r="AI402" i="4"/>
  <c r="AI403" i="4"/>
  <c r="AI404" i="4"/>
  <c r="AI405" i="4"/>
  <c r="AI406" i="4"/>
  <c r="AI407" i="4"/>
  <c r="AI408" i="4"/>
  <c r="AI409" i="4"/>
  <c r="AI410" i="4"/>
  <c r="AI411" i="4"/>
  <c r="AI412" i="4"/>
  <c r="AI413" i="4"/>
  <c r="AI414" i="4"/>
  <c r="AI415" i="4"/>
  <c r="AI416" i="4"/>
  <c r="AI417" i="4"/>
  <c r="AI418" i="4"/>
  <c r="AI419" i="4"/>
  <c r="AI420" i="4"/>
  <c r="AI421" i="4"/>
  <c r="AI422" i="4"/>
  <c r="AI423" i="4"/>
  <c r="AI424" i="4"/>
  <c r="AI425" i="4"/>
  <c r="AI426" i="4"/>
  <c r="AI427" i="4"/>
  <c r="AI428" i="4"/>
  <c r="AI429" i="4"/>
  <c r="AI430" i="4"/>
  <c r="AI431" i="4"/>
  <c r="AI432" i="4"/>
  <c r="AI433" i="4"/>
  <c r="AI434" i="4"/>
  <c r="AI435" i="4"/>
  <c r="AI436" i="4"/>
  <c r="AI437" i="4"/>
  <c r="AI438" i="4"/>
  <c r="AI439" i="4"/>
  <c r="AI440" i="4"/>
  <c r="AI441" i="4"/>
  <c r="AI442" i="4"/>
  <c r="AI443" i="4"/>
  <c r="AI444" i="4"/>
  <c r="AI445" i="4"/>
  <c r="AI446" i="4"/>
  <c r="AI447" i="4"/>
  <c r="AI448" i="4"/>
  <c r="AI449" i="4"/>
  <c r="AI450" i="4"/>
  <c r="AI451" i="4"/>
  <c r="AI452" i="4"/>
  <c r="AI453" i="4"/>
  <c r="AI454" i="4"/>
  <c r="AI455" i="4"/>
  <c r="AI456" i="4"/>
  <c r="AI457" i="4"/>
  <c r="AI458" i="4"/>
  <c r="AI459" i="4"/>
  <c r="AI460" i="4"/>
  <c r="AI461" i="4"/>
  <c r="AI462" i="4"/>
  <c r="AI463" i="4"/>
  <c r="AI464" i="4"/>
  <c r="AI465" i="4"/>
  <c r="AI466" i="4"/>
  <c r="AI467" i="4"/>
  <c r="AI468" i="4"/>
  <c r="AI469" i="4"/>
  <c r="AI470" i="4"/>
  <c r="AI471" i="4"/>
  <c r="AI472" i="4"/>
  <c r="AI473" i="4"/>
  <c r="AI474" i="4"/>
  <c r="AI475" i="4"/>
  <c r="AI476" i="4"/>
  <c r="AI477" i="4"/>
  <c r="AI478" i="4"/>
  <c r="AI479" i="4"/>
  <c r="AI480" i="4"/>
  <c r="AI481" i="4"/>
  <c r="AI482" i="4"/>
  <c r="AI483" i="4"/>
  <c r="AI484" i="4"/>
  <c r="AI485" i="4"/>
  <c r="AI486" i="4"/>
  <c r="AI487" i="4"/>
  <c r="AI488" i="4"/>
  <c r="AI489" i="4"/>
  <c r="AI490" i="4"/>
  <c r="AI491" i="4"/>
  <c r="AI492" i="4"/>
  <c r="AI493" i="4"/>
  <c r="AI494" i="4"/>
  <c r="AI495" i="4"/>
  <c r="AI496" i="4"/>
  <c r="AI497" i="4"/>
  <c r="AI498" i="4"/>
  <c r="AI499" i="4"/>
  <c r="AI500" i="4"/>
  <c r="AI501" i="4"/>
  <c r="AI502" i="4"/>
  <c r="AI3" i="4"/>
  <c r="W6" i="4"/>
  <c r="W7" i="4"/>
  <c r="W9" i="4"/>
  <c r="W11" i="4"/>
  <c r="W13" i="4"/>
  <c r="W15" i="4"/>
  <c r="W17" i="4"/>
  <c r="W19" i="4"/>
  <c r="W21" i="4"/>
  <c r="W23" i="4"/>
  <c r="W25" i="4"/>
  <c r="W27" i="4"/>
  <c r="W29" i="4"/>
  <c r="W31" i="4"/>
  <c r="W5" i="4"/>
  <c r="W3" i="4"/>
  <c r="W8" i="4"/>
  <c r="W10" i="4"/>
  <c r="W12" i="4"/>
  <c r="W14" i="4"/>
  <c r="W16" i="4"/>
  <c r="W18" i="4"/>
  <c r="W20" i="4"/>
  <c r="W22" i="4"/>
  <c r="W24" i="4"/>
  <c r="W26" i="4"/>
  <c r="W28" i="4"/>
  <c r="W30" i="4"/>
  <c r="W32" i="4"/>
  <c r="W33" i="4"/>
  <c r="W34" i="4"/>
  <c r="W35" i="4"/>
  <c r="W36" i="4"/>
  <c r="W37" i="4"/>
  <c r="W38" i="4"/>
  <c r="W39" i="4"/>
  <c r="W40" i="4"/>
  <c r="W41" i="4"/>
  <c r="W42" i="4"/>
  <c r="W43" i="4"/>
  <c r="W44" i="4"/>
  <c r="W45" i="4"/>
  <c r="W46" i="4"/>
  <c r="W47" i="4"/>
  <c r="W48" i="4"/>
  <c r="W49" i="4"/>
  <c r="W50" i="4"/>
  <c r="W51" i="4"/>
  <c r="W52" i="4"/>
  <c r="W53" i="4"/>
  <c r="W54" i="4"/>
  <c r="W55" i="4"/>
  <c r="W56" i="4"/>
  <c r="W57" i="4"/>
  <c r="W58" i="4"/>
  <c r="W59" i="4"/>
  <c r="W60" i="4"/>
  <c r="W61" i="4"/>
  <c r="W62" i="4"/>
  <c r="W63" i="4"/>
  <c r="W64" i="4"/>
  <c r="W65" i="4"/>
  <c r="W66" i="4"/>
  <c r="W67" i="4"/>
  <c r="W68" i="4"/>
  <c r="W69" i="4"/>
  <c r="W70" i="4"/>
  <c r="W71" i="4"/>
  <c r="W72" i="4"/>
  <c r="W73" i="4"/>
  <c r="W74" i="4"/>
  <c r="W75" i="4"/>
  <c r="W76" i="4"/>
  <c r="W77" i="4"/>
  <c r="W78" i="4"/>
  <c r="W79" i="4"/>
  <c r="W80" i="4"/>
  <c r="W81" i="4"/>
  <c r="W82" i="4"/>
  <c r="W83" i="4"/>
  <c r="W84" i="4"/>
  <c r="W85" i="4"/>
  <c r="W86" i="4"/>
  <c r="W87" i="4"/>
  <c r="W88" i="4"/>
  <c r="W89" i="4"/>
  <c r="W90" i="4"/>
  <c r="W91" i="4"/>
  <c r="W92" i="4"/>
  <c r="W93" i="4"/>
  <c r="W94" i="4"/>
  <c r="W95" i="4"/>
  <c r="W96" i="4"/>
  <c r="W97" i="4"/>
  <c r="W98" i="4"/>
  <c r="W99" i="4"/>
  <c r="W100" i="4"/>
  <c r="W101" i="4"/>
  <c r="W102" i="4"/>
  <c r="W103" i="4"/>
  <c r="W104" i="4"/>
  <c r="W105" i="4"/>
  <c r="W106" i="4"/>
  <c r="W107" i="4"/>
  <c r="W108" i="4"/>
  <c r="W109" i="4"/>
  <c r="W110" i="4"/>
  <c r="W111" i="4"/>
  <c r="W112" i="4"/>
  <c r="W113" i="4"/>
  <c r="W114" i="4"/>
  <c r="W115" i="4"/>
  <c r="W116" i="4"/>
  <c r="W117" i="4"/>
  <c r="W118" i="4"/>
  <c r="W119" i="4"/>
  <c r="W120" i="4"/>
  <c r="W121" i="4"/>
  <c r="W122" i="4"/>
  <c r="W123" i="4"/>
  <c r="W124" i="4"/>
  <c r="W125" i="4"/>
  <c r="W126" i="4"/>
  <c r="W127" i="4"/>
  <c r="W128" i="4"/>
  <c r="W129" i="4"/>
  <c r="W130" i="4"/>
  <c r="W131" i="4"/>
  <c r="W132" i="4"/>
  <c r="W133" i="4"/>
  <c r="W134" i="4"/>
  <c r="W135" i="4"/>
  <c r="W136" i="4"/>
  <c r="W137" i="4"/>
  <c r="W138" i="4"/>
  <c r="W139" i="4"/>
  <c r="W140" i="4"/>
  <c r="W141" i="4"/>
  <c r="W142" i="4"/>
  <c r="W143" i="4"/>
  <c r="W144" i="4"/>
  <c r="W145" i="4"/>
  <c r="W146" i="4"/>
  <c r="W147" i="4"/>
  <c r="W148" i="4"/>
  <c r="W149" i="4"/>
  <c r="W150" i="4"/>
  <c r="W151" i="4"/>
  <c r="W152" i="4"/>
  <c r="W153" i="4"/>
  <c r="W154" i="4"/>
  <c r="W155" i="4"/>
  <c r="W156" i="4"/>
  <c r="W157" i="4"/>
  <c r="W158" i="4"/>
  <c r="W159" i="4"/>
  <c r="W160" i="4"/>
  <c r="W161" i="4"/>
  <c r="W162" i="4"/>
  <c r="W163" i="4"/>
  <c r="W164" i="4"/>
  <c r="W165" i="4"/>
  <c r="W166" i="4"/>
  <c r="W167" i="4"/>
  <c r="W168" i="4"/>
  <c r="W169" i="4"/>
  <c r="W170" i="4"/>
  <c r="W171" i="4"/>
  <c r="W172" i="4"/>
  <c r="W173" i="4"/>
  <c r="W174" i="4"/>
  <c r="W175" i="4"/>
  <c r="W176" i="4"/>
  <c r="W177" i="4"/>
  <c r="W178" i="4"/>
  <c r="W179" i="4"/>
  <c r="W180" i="4"/>
  <c r="W181" i="4"/>
  <c r="W182" i="4"/>
  <c r="W183" i="4"/>
  <c r="W184" i="4"/>
  <c r="W185" i="4"/>
  <c r="W186" i="4"/>
  <c r="W187" i="4"/>
  <c r="W188" i="4"/>
  <c r="W189" i="4"/>
  <c r="W190" i="4"/>
  <c r="W191" i="4"/>
  <c r="W192" i="4"/>
  <c r="W193" i="4"/>
  <c r="W194" i="4"/>
  <c r="W195" i="4"/>
  <c r="W196" i="4"/>
  <c r="W197" i="4"/>
  <c r="W198" i="4"/>
  <c r="W199" i="4"/>
  <c r="W200" i="4"/>
  <c r="W201" i="4"/>
  <c r="W202" i="4"/>
  <c r="W203" i="4"/>
  <c r="W204" i="4"/>
  <c r="W205" i="4"/>
  <c r="W206" i="4"/>
  <c r="W207" i="4"/>
  <c r="W208" i="4"/>
  <c r="W209" i="4"/>
  <c r="W210" i="4"/>
  <c r="W211" i="4"/>
  <c r="W212" i="4"/>
  <c r="W213" i="4"/>
  <c r="W214" i="4"/>
  <c r="W215" i="4"/>
  <c r="W216" i="4"/>
  <c r="W217" i="4"/>
  <c r="W218" i="4"/>
  <c r="W219" i="4"/>
  <c r="W220" i="4"/>
  <c r="W221" i="4"/>
  <c r="W222" i="4"/>
  <c r="W223" i="4"/>
  <c r="W224" i="4"/>
  <c r="W225" i="4"/>
  <c r="W226" i="4"/>
  <c r="W227" i="4"/>
  <c r="W228" i="4"/>
  <c r="W229" i="4"/>
  <c r="W230" i="4"/>
  <c r="W231" i="4"/>
  <c r="W232" i="4"/>
  <c r="W233" i="4"/>
  <c r="W234" i="4"/>
  <c r="W235" i="4"/>
  <c r="W236" i="4"/>
  <c r="W237" i="4"/>
  <c r="W238" i="4"/>
  <c r="W239" i="4"/>
  <c r="W240" i="4"/>
  <c r="W241" i="4"/>
  <c r="W242" i="4"/>
  <c r="W243" i="4"/>
  <c r="W244" i="4"/>
  <c r="W245" i="4"/>
  <c r="W246" i="4"/>
  <c r="W247" i="4"/>
  <c r="W248" i="4"/>
  <c r="W249" i="4"/>
  <c r="W250" i="4"/>
  <c r="W251" i="4"/>
  <c r="W252" i="4"/>
  <c r="W253" i="4"/>
  <c r="W254" i="4"/>
  <c r="W255" i="4"/>
  <c r="W256" i="4"/>
  <c r="W257" i="4"/>
  <c r="W258" i="4"/>
  <c r="W259" i="4"/>
  <c r="W260" i="4"/>
  <c r="W261" i="4"/>
  <c r="W262" i="4"/>
  <c r="W263" i="4"/>
  <c r="W264" i="4"/>
  <c r="W265" i="4"/>
  <c r="W266" i="4"/>
  <c r="W267" i="4"/>
  <c r="W268" i="4"/>
  <c r="W269" i="4"/>
  <c r="W270" i="4"/>
  <c r="W271" i="4"/>
  <c r="W272" i="4"/>
  <c r="W273" i="4"/>
  <c r="W274" i="4"/>
  <c r="W275" i="4"/>
  <c r="W276" i="4"/>
  <c r="W277" i="4"/>
  <c r="W278" i="4"/>
  <c r="W279" i="4"/>
  <c r="W280" i="4"/>
  <c r="W281" i="4"/>
  <c r="W282" i="4"/>
  <c r="W283" i="4"/>
  <c r="W284" i="4"/>
  <c r="W285" i="4"/>
  <c r="W286" i="4"/>
  <c r="W287" i="4"/>
  <c r="W288" i="4"/>
  <c r="W289" i="4"/>
  <c r="W290" i="4"/>
  <c r="W291" i="4"/>
  <c r="W292" i="4"/>
  <c r="W293" i="4"/>
  <c r="W294" i="4"/>
  <c r="W295" i="4"/>
  <c r="W296" i="4"/>
  <c r="W297" i="4"/>
  <c r="W298" i="4"/>
  <c r="W299" i="4"/>
  <c r="W300" i="4"/>
  <c r="W301" i="4"/>
  <c r="W302" i="4"/>
  <c r="W303" i="4"/>
  <c r="W304" i="4"/>
  <c r="W305" i="4"/>
  <c r="W306" i="4"/>
  <c r="W307" i="4"/>
  <c r="W308" i="4"/>
  <c r="W309" i="4"/>
  <c r="W310" i="4"/>
  <c r="W311" i="4"/>
  <c r="W312" i="4"/>
  <c r="W313" i="4"/>
  <c r="W314" i="4"/>
  <c r="W315" i="4"/>
  <c r="W316" i="4"/>
  <c r="W317" i="4"/>
  <c r="W318" i="4"/>
  <c r="W319" i="4"/>
  <c r="W320" i="4"/>
  <c r="W321" i="4"/>
  <c r="W322" i="4"/>
  <c r="W323" i="4"/>
  <c r="W324" i="4"/>
  <c r="W325" i="4"/>
  <c r="W326" i="4"/>
  <c r="W327" i="4"/>
  <c r="W328" i="4"/>
  <c r="W329" i="4"/>
  <c r="W330" i="4"/>
  <c r="W331" i="4"/>
  <c r="W332" i="4"/>
  <c r="W333" i="4"/>
  <c r="W334" i="4"/>
  <c r="W335" i="4"/>
  <c r="W336" i="4"/>
  <c r="W337" i="4"/>
  <c r="W338" i="4"/>
  <c r="W339" i="4"/>
  <c r="W340" i="4"/>
  <c r="W341" i="4"/>
  <c r="W342" i="4"/>
  <c r="W343" i="4"/>
  <c r="W344" i="4"/>
  <c r="W345" i="4"/>
  <c r="W346" i="4"/>
  <c r="W347" i="4"/>
  <c r="W348" i="4"/>
  <c r="W349" i="4"/>
  <c r="W350" i="4"/>
  <c r="W351" i="4"/>
  <c r="W352" i="4"/>
  <c r="W353" i="4"/>
  <c r="W354" i="4"/>
  <c r="W355" i="4"/>
  <c r="W356" i="4"/>
  <c r="W357" i="4"/>
  <c r="W358" i="4"/>
  <c r="W359" i="4"/>
  <c r="W360" i="4"/>
  <c r="W361" i="4"/>
  <c r="W362" i="4"/>
  <c r="W363" i="4"/>
  <c r="W364" i="4"/>
  <c r="W365" i="4"/>
  <c r="W366" i="4"/>
  <c r="W367" i="4"/>
  <c r="W368" i="4"/>
  <c r="W369" i="4"/>
  <c r="W370" i="4"/>
  <c r="W371" i="4"/>
  <c r="W372" i="4"/>
  <c r="W373" i="4"/>
  <c r="W374" i="4"/>
  <c r="W375" i="4"/>
  <c r="W376" i="4"/>
  <c r="W377" i="4"/>
  <c r="W378" i="4"/>
  <c r="W379" i="4"/>
  <c r="W380" i="4"/>
  <c r="W381" i="4"/>
  <c r="W382" i="4"/>
  <c r="W383" i="4"/>
  <c r="W384" i="4"/>
  <c r="W385" i="4"/>
  <c r="W386" i="4"/>
  <c r="W387" i="4"/>
  <c r="W388" i="4"/>
  <c r="W389" i="4"/>
  <c r="W390" i="4"/>
  <c r="W391" i="4"/>
  <c r="W392" i="4"/>
  <c r="W393" i="4"/>
  <c r="W394" i="4"/>
  <c r="W395" i="4"/>
  <c r="W396" i="4"/>
  <c r="W397" i="4"/>
  <c r="W398" i="4"/>
  <c r="W399" i="4"/>
  <c r="W400" i="4"/>
  <c r="W401" i="4"/>
  <c r="W402" i="4"/>
  <c r="W403" i="4"/>
  <c r="W404" i="4"/>
  <c r="W405" i="4"/>
  <c r="W406" i="4"/>
  <c r="W407" i="4"/>
  <c r="W408" i="4"/>
  <c r="W409" i="4"/>
  <c r="W410" i="4"/>
  <c r="W411" i="4"/>
  <c r="W412" i="4"/>
  <c r="W413" i="4"/>
  <c r="W414" i="4"/>
  <c r="W415" i="4"/>
  <c r="W416" i="4"/>
  <c r="W417" i="4"/>
  <c r="W418" i="4"/>
  <c r="W419" i="4"/>
  <c r="W420" i="4"/>
  <c r="W421" i="4"/>
  <c r="W422" i="4"/>
  <c r="W423" i="4"/>
  <c r="W424" i="4"/>
  <c r="W425" i="4"/>
  <c r="W426" i="4"/>
  <c r="W427" i="4"/>
  <c r="W428" i="4"/>
  <c r="W429" i="4"/>
  <c r="W430" i="4"/>
  <c r="W431" i="4"/>
  <c r="W432" i="4"/>
  <c r="W433" i="4"/>
  <c r="W434" i="4"/>
  <c r="W435" i="4"/>
  <c r="W436" i="4"/>
  <c r="W437" i="4"/>
  <c r="W438" i="4"/>
  <c r="W439" i="4"/>
  <c r="W440" i="4"/>
  <c r="W441" i="4"/>
  <c r="W442" i="4"/>
  <c r="W443" i="4"/>
  <c r="W444" i="4"/>
  <c r="W445" i="4"/>
  <c r="W446" i="4"/>
  <c r="W447" i="4"/>
  <c r="W448" i="4"/>
  <c r="W449" i="4"/>
  <c r="W450" i="4"/>
  <c r="W451" i="4"/>
  <c r="W452" i="4"/>
  <c r="W453" i="4"/>
  <c r="W454" i="4"/>
  <c r="W455" i="4"/>
  <c r="W456" i="4"/>
  <c r="W457" i="4"/>
  <c r="W458" i="4"/>
  <c r="W459" i="4"/>
  <c r="W460" i="4"/>
  <c r="W461" i="4"/>
  <c r="W462" i="4"/>
  <c r="W463" i="4"/>
  <c r="W464" i="4"/>
  <c r="W465" i="4"/>
  <c r="W466" i="4"/>
  <c r="W467" i="4"/>
  <c r="W468" i="4"/>
  <c r="W469" i="4"/>
  <c r="W470" i="4"/>
  <c r="W471" i="4"/>
  <c r="W472" i="4"/>
  <c r="W473" i="4"/>
  <c r="W474" i="4"/>
  <c r="W475" i="4"/>
  <c r="W476" i="4"/>
  <c r="W477" i="4"/>
  <c r="W478" i="4"/>
  <c r="W479" i="4"/>
  <c r="W480" i="4"/>
  <c r="W481" i="4"/>
  <c r="W482" i="4"/>
  <c r="W483" i="4"/>
  <c r="W484" i="4"/>
  <c r="W485" i="4"/>
  <c r="W486" i="4"/>
  <c r="W487" i="4"/>
  <c r="W488" i="4"/>
  <c r="W489" i="4"/>
  <c r="W490" i="4"/>
  <c r="W491" i="4"/>
  <c r="W492" i="4"/>
  <c r="W493" i="4"/>
  <c r="W494" i="4"/>
  <c r="W495" i="4"/>
  <c r="W496" i="4"/>
  <c r="W497" i="4"/>
  <c r="W498" i="4"/>
  <c r="W499" i="4"/>
  <c r="W500" i="4"/>
  <c r="W501" i="4"/>
  <c r="W502" i="4"/>
  <c r="W4" i="4"/>
  <c r="AQ6" i="16"/>
  <c r="AQ5" i="16"/>
  <c r="AP6" i="16"/>
  <c r="AP5" i="16"/>
  <c r="AK7" i="4" l="1"/>
  <c r="AJ7" i="4"/>
  <c r="AD1272" i="16"/>
  <c r="AC1272" i="16"/>
  <c r="Z1272" i="16"/>
  <c r="Y1272" i="16"/>
  <c r="AD1271" i="16"/>
  <c r="AC1271" i="16"/>
  <c r="Z1271" i="16"/>
  <c r="Y1271" i="16"/>
  <c r="AD1270" i="16"/>
  <c r="AC1270" i="16"/>
  <c r="Z1270" i="16"/>
  <c r="Y1270" i="16"/>
  <c r="AD1269" i="16"/>
  <c r="AC1269" i="16"/>
  <c r="Z1269" i="16"/>
  <c r="Y1269" i="16"/>
  <c r="AD1268" i="16"/>
  <c r="AC1268" i="16"/>
  <c r="Z1268" i="16"/>
  <c r="Y1268" i="16"/>
  <c r="AD1267" i="16"/>
  <c r="AC1267" i="16"/>
  <c r="Z1267" i="16"/>
  <c r="Y1267" i="16"/>
  <c r="AD1266" i="16"/>
  <c r="AC1266" i="16"/>
  <c r="Z1266" i="16"/>
  <c r="Y1266" i="16"/>
  <c r="AD1265" i="16"/>
  <c r="AC1265" i="16"/>
  <c r="Z1265" i="16"/>
  <c r="Y1265" i="16"/>
  <c r="AD1264" i="16"/>
  <c r="AC1264" i="16"/>
  <c r="Z1264" i="16"/>
  <c r="Y1264" i="16"/>
  <c r="AD1263" i="16"/>
  <c r="AC1263" i="16"/>
  <c r="Z1263" i="16"/>
  <c r="Y1263" i="16"/>
  <c r="AD1262" i="16"/>
  <c r="AC1262" i="16"/>
  <c r="Z1262" i="16"/>
  <c r="Y1262" i="16"/>
  <c r="AD1261" i="16"/>
  <c r="AC1261" i="16"/>
  <c r="Z1261" i="16"/>
  <c r="Y1261" i="16"/>
  <c r="AD1260" i="16"/>
  <c r="AC1260" i="16"/>
  <c r="Z1260" i="16"/>
  <c r="Y1260" i="16"/>
  <c r="AD1259" i="16"/>
  <c r="AC1259" i="16"/>
  <c r="Z1259" i="16"/>
  <c r="Y1259" i="16"/>
  <c r="AD1258" i="16"/>
  <c r="AC1258" i="16"/>
  <c r="Z1258" i="16"/>
  <c r="Y1258" i="16"/>
  <c r="AD1257" i="16"/>
  <c r="AC1257" i="16"/>
  <c r="Z1257" i="16"/>
  <c r="Y1257" i="16"/>
  <c r="AD1256" i="16"/>
  <c r="AC1256" i="16"/>
  <c r="Z1256" i="16"/>
  <c r="Y1256" i="16"/>
  <c r="AD1255" i="16"/>
  <c r="AC1255" i="16"/>
  <c r="Z1255" i="16"/>
  <c r="Y1255" i="16"/>
  <c r="AD1254" i="16"/>
  <c r="AC1254" i="16"/>
  <c r="Z1254" i="16"/>
  <c r="Y1254" i="16"/>
  <c r="AD1253" i="16"/>
  <c r="AC1253" i="16"/>
  <c r="Z1253" i="16"/>
  <c r="Y1253" i="16"/>
  <c r="AD1252" i="16"/>
  <c r="AC1252" i="16"/>
  <c r="Z1252" i="16"/>
  <c r="Y1252" i="16"/>
  <c r="AD1251" i="16"/>
  <c r="AC1251" i="16"/>
  <c r="Z1251" i="16"/>
  <c r="Y1251" i="16"/>
  <c r="AD1250" i="16"/>
  <c r="AC1250" i="16"/>
  <c r="Z1250" i="16"/>
  <c r="Y1250" i="16"/>
  <c r="AD1249" i="16"/>
  <c r="AC1249" i="16"/>
  <c r="Z1249" i="16"/>
  <c r="Y1249" i="16"/>
  <c r="AD1248" i="16"/>
  <c r="AC1248" i="16"/>
  <c r="Z1248" i="16"/>
  <c r="Y1248" i="16"/>
  <c r="AD1247" i="16"/>
  <c r="AC1247" i="16"/>
  <c r="Z1247" i="16"/>
  <c r="Y1247" i="16"/>
  <c r="AD1246" i="16"/>
  <c r="AC1246" i="16"/>
  <c r="Z1246" i="16"/>
  <c r="Y1246" i="16"/>
  <c r="AD1245" i="16"/>
  <c r="AC1245" i="16"/>
  <c r="Z1245" i="16"/>
  <c r="Y1245" i="16"/>
  <c r="AD1244" i="16"/>
  <c r="AC1244" i="16"/>
  <c r="Z1244" i="16"/>
  <c r="Y1244" i="16"/>
  <c r="AD1243" i="16"/>
  <c r="AC1243" i="16"/>
  <c r="Z1243" i="16"/>
  <c r="Y1243" i="16"/>
  <c r="AD1242" i="16"/>
  <c r="AC1242" i="16"/>
  <c r="Z1242" i="16"/>
  <c r="Y1242" i="16"/>
  <c r="AD1241" i="16"/>
  <c r="AC1241" i="16"/>
  <c r="Z1241" i="16"/>
  <c r="Y1241" i="16"/>
  <c r="AD1240" i="16"/>
  <c r="AC1240" i="16"/>
  <c r="Z1240" i="16"/>
  <c r="Y1240" i="16"/>
  <c r="AD1239" i="16"/>
  <c r="AC1239" i="16"/>
  <c r="Z1239" i="16"/>
  <c r="Y1239" i="16"/>
  <c r="AD1238" i="16"/>
  <c r="AC1238" i="16"/>
  <c r="Z1238" i="16"/>
  <c r="Y1238" i="16"/>
  <c r="AD1237" i="16"/>
  <c r="AC1237" i="16"/>
  <c r="Z1237" i="16"/>
  <c r="Y1237" i="16"/>
  <c r="AD1236" i="16"/>
  <c r="AC1236" i="16"/>
  <c r="Z1236" i="16"/>
  <c r="Y1236" i="16"/>
  <c r="AD1235" i="16"/>
  <c r="AC1235" i="16"/>
  <c r="Z1235" i="16"/>
  <c r="Y1235" i="16"/>
  <c r="AD1234" i="16"/>
  <c r="AC1234" i="16"/>
  <c r="Z1234" i="16"/>
  <c r="Y1234" i="16"/>
  <c r="AD1233" i="16"/>
  <c r="AC1233" i="16"/>
  <c r="Z1233" i="16"/>
  <c r="Y1233" i="16"/>
  <c r="AD1232" i="16"/>
  <c r="AC1232" i="16"/>
  <c r="Z1232" i="16"/>
  <c r="Y1232" i="16"/>
  <c r="AD1231" i="16"/>
  <c r="AC1231" i="16"/>
  <c r="Z1231" i="16"/>
  <c r="Y1231" i="16"/>
  <c r="AD1230" i="16"/>
  <c r="AC1230" i="16"/>
  <c r="Z1230" i="16"/>
  <c r="Y1230" i="16"/>
  <c r="AD1229" i="16"/>
  <c r="AC1229" i="16"/>
  <c r="Z1229" i="16"/>
  <c r="Y1229" i="16"/>
  <c r="AD1228" i="16"/>
  <c r="AC1228" i="16"/>
  <c r="Z1228" i="16"/>
  <c r="Y1228" i="16"/>
  <c r="AD1227" i="16"/>
  <c r="AC1227" i="16"/>
  <c r="Z1227" i="16"/>
  <c r="Y1227" i="16"/>
  <c r="AD1226" i="16"/>
  <c r="AC1226" i="16"/>
  <c r="Z1226" i="16"/>
  <c r="Y1226" i="16"/>
  <c r="AD1225" i="16"/>
  <c r="AC1225" i="16"/>
  <c r="Z1225" i="16"/>
  <c r="Y1225" i="16"/>
  <c r="AD1224" i="16"/>
  <c r="AC1224" i="16"/>
  <c r="Z1224" i="16"/>
  <c r="Y1224" i="16"/>
  <c r="AD1223" i="16"/>
  <c r="AC1223" i="16"/>
  <c r="Z1223" i="16"/>
  <c r="Y1223" i="16"/>
  <c r="AD1222" i="16"/>
  <c r="AC1222" i="16"/>
  <c r="Z1222" i="16"/>
  <c r="Y1222" i="16"/>
  <c r="AD1221" i="16"/>
  <c r="AC1221" i="16"/>
  <c r="Z1221" i="16"/>
  <c r="Y1221" i="16"/>
  <c r="AD1220" i="16"/>
  <c r="AC1220" i="16"/>
  <c r="Z1220" i="16"/>
  <c r="Y1220" i="16"/>
  <c r="AD1219" i="16"/>
  <c r="AC1219" i="16"/>
  <c r="Z1219" i="16"/>
  <c r="Y1219" i="16"/>
  <c r="AD1218" i="16"/>
  <c r="AC1218" i="16"/>
  <c r="Z1218" i="16"/>
  <c r="Y1218" i="16"/>
  <c r="AD1217" i="16"/>
  <c r="AC1217" i="16"/>
  <c r="Z1217" i="16"/>
  <c r="Y1217" i="16"/>
  <c r="AD1216" i="16"/>
  <c r="AC1216" i="16"/>
  <c r="Z1216" i="16"/>
  <c r="Y1216" i="16"/>
  <c r="AD1215" i="16"/>
  <c r="AC1215" i="16"/>
  <c r="Z1215" i="16"/>
  <c r="Y1215" i="16"/>
  <c r="AD1214" i="16"/>
  <c r="AC1214" i="16"/>
  <c r="Z1214" i="16"/>
  <c r="Y1214" i="16"/>
  <c r="AD1213" i="16"/>
  <c r="AC1213" i="16"/>
  <c r="Z1213" i="16"/>
  <c r="Y1213" i="16"/>
  <c r="AD1212" i="16"/>
  <c r="AC1212" i="16"/>
  <c r="Z1212" i="16"/>
  <c r="Y1212" i="16"/>
  <c r="AD1211" i="16"/>
  <c r="AC1211" i="16"/>
  <c r="Z1211" i="16"/>
  <c r="Y1211" i="16"/>
  <c r="AD1210" i="16"/>
  <c r="AC1210" i="16"/>
  <c r="Z1210" i="16"/>
  <c r="Y1210" i="16"/>
  <c r="AD1209" i="16"/>
  <c r="AC1209" i="16"/>
  <c r="Z1209" i="16"/>
  <c r="Y1209" i="16"/>
  <c r="AD1208" i="16"/>
  <c r="AC1208" i="16"/>
  <c r="Z1208" i="16"/>
  <c r="Y1208" i="16"/>
  <c r="AD1207" i="16"/>
  <c r="AC1207" i="16"/>
  <c r="Z1207" i="16"/>
  <c r="Y1207" i="16"/>
  <c r="AD1206" i="16"/>
  <c r="AC1206" i="16"/>
  <c r="Z1206" i="16"/>
  <c r="Y1206" i="16"/>
  <c r="AD1205" i="16"/>
  <c r="AC1205" i="16"/>
  <c r="Z1205" i="16"/>
  <c r="Y1205" i="16"/>
  <c r="AD1204" i="16"/>
  <c r="AC1204" i="16"/>
  <c r="Z1204" i="16"/>
  <c r="Y1204" i="16"/>
  <c r="AD1203" i="16"/>
  <c r="AC1203" i="16"/>
  <c r="Z1203" i="16"/>
  <c r="Y1203" i="16"/>
  <c r="AD1202" i="16"/>
  <c r="AC1202" i="16"/>
  <c r="Z1202" i="16"/>
  <c r="Y1202" i="16"/>
  <c r="AD1201" i="16"/>
  <c r="AC1201" i="16"/>
  <c r="Z1201" i="16"/>
  <c r="Y1201" i="16"/>
  <c r="AD1200" i="16"/>
  <c r="AC1200" i="16"/>
  <c r="Z1200" i="16"/>
  <c r="Y1200" i="16"/>
  <c r="AD1199" i="16"/>
  <c r="AC1199" i="16"/>
  <c r="Z1199" i="16"/>
  <c r="Y1199" i="16"/>
  <c r="AD1198" i="16"/>
  <c r="AC1198" i="16"/>
  <c r="Z1198" i="16"/>
  <c r="Y1198" i="16"/>
  <c r="AD1197" i="16"/>
  <c r="AC1197" i="16"/>
  <c r="Z1197" i="16"/>
  <c r="Y1197" i="16"/>
  <c r="AD1196" i="16"/>
  <c r="AC1196" i="16"/>
  <c r="Z1196" i="16"/>
  <c r="Y1196" i="16"/>
  <c r="AD1195" i="16"/>
  <c r="AC1195" i="16"/>
  <c r="Z1195" i="16"/>
  <c r="Y1195" i="16"/>
  <c r="AD1194" i="16"/>
  <c r="AC1194" i="16"/>
  <c r="Z1194" i="16"/>
  <c r="Y1194" i="16"/>
  <c r="AD1193" i="16"/>
  <c r="AC1193" i="16"/>
  <c r="Z1193" i="16"/>
  <c r="Y1193" i="16"/>
  <c r="AD1192" i="16"/>
  <c r="AC1192" i="16"/>
  <c r="Z1192" i="16"/>
  <c r="Y1192" i="16"/>
  <c r="AD1191" i="16"/>
  <c r="AC1191" i="16"/>
  <c r="Z1191" i="16"/>
  <c r="Y1191" i="16"/>
  <c r="AD1190" i="16"/>
  <c r="AC1190" i="16"/>
  <c r="Z1190" i="16"/>
  <c r="Y1190" i="16"/>
  <c r="AD1189" i="16"/>
  <c r="AC1189" i="16"/>
  <c r="Z1189" i="16"/>
  <c r="Y1189" i="16"/>
  <c r="AD1188" i="16"/>
  <c r="AC1188" i="16"/>
  <c r="Z1188" i="16"/>
  <c r="Y1188" i="16"/>
  <c r="AD1187" i="16"/>
  <c r="AC1187" i="16"/>
  <c r="Z1187" i="16"/>
  <c r="Y1187" i="16"/>
  <c r="AD1186" i="16"/>
  <c r="AC1186" i="16"/>
  <c r="Z1186" i="16"/>
  <c r="Y1186" i="16"/>
  <c r="AD1185" i="16"/>
  <c r="AC1185" i="16"/>
  <c r="Z1185" i="16"/>
  <c r="Y1185" i="16"/>
  <c r="AD1184" i="16"/>
  <c r="AC1184" i="16"/>
  <c r="Z1184" i="16"/>
  <c r="Y1184" i="16"/>
  <c r="AD1183" i="16"/>
  <c r="AC1183" i="16"/>
  <c r="Z1183" i="16"/>
  <c r="Y1183" i="16"/>
  <c r="AD1182" i="16"/>
  <c r="AC1182" i="16"/>
  <c r="Z1182" i="16"/>
  <c r="Y1182" i="16"/>
  <c r="AD1181" i="16"/>
  <c r="AC1181" i="16"/>
  <c r="Z1181" i="16"/>
  <c r="Y1181" i="16"/>
  <c r="AD1180" i="16"/>
  <c r="AC1180" i="16"/>
  <c r="Z1180" i="16"/>
  <c r="Y1180" i="16"/>
  <c r="AD1179" i="16"/>
  <c r="AC1179" i="16"/>
  <c r="Z1179" i="16"/>
  <c r="Y1179" i="16"/>
  <c r="AD1178" i="16"/>
  <c r="AC1178" i="16"/>
  <c r="Z1178" i="16"/>
  <c r="Y1178" i="16"/>
  <c r="AD1177" i="16"/>
  <c r="AC1177" i="16"/>
  <c r="Z1177" i="16"/>
  <c r="Y1177" i="16"/>
  <c r="AD1176" i="16"/>
  <c r="AC1176" i="16"/>
  <c r="Z1176" i="16"/>
  <c r="Y1176" i="16"/>
  <c r="AD1175" i="16"/>
  <c r="AC1175" i="16"/>
  <c r="Z1175" i="16"/>
  <c r="Y1175" i="16"/>
  <c r="AD1174" i="16"/>
  <c r="AC1174" i="16"/>
  <c r="Z1174" i="16"/>
  <c r="Y1174" i="16"/>
  <c r="AD1173" i="16"/>
  <c r="AC1173" i="16"/>
  <c r="Z1173" i="16"/>
  <c r="Y1173" i="16"/>
  <c r="AD1172" i="16"/>
  <c r="AC1172" i="16"/>
  <c r="Z1172" i="16"/>
  <c r="Y1172" i="16"/>
  <c r="AD1171" i="16"/>
  <c r="AC1171" i="16"/>
  <c r="Z1171" i="16"/>
  <c r="Y1171" i="16"/>
  <c r="AD1170" i="16"/>
  <c r="AC1170" i="16"/>
  <c r="Z1170" i="16"/>
  <c r="Y1170" i="16"/>
  <c r="AD1169" i="16"/>
  <c r="AC1169" i="16"/>
  <c r="Z1169" i="16"/>
  <c r="Y1169" i="16"/>
  <c r="AD1168" i="16"/>
  <c r="AC1168" i="16"/>
  <c r="Z1168" i="16"/>
  <c r="Y1168" i="16"/>
  <c r="AD1167" i="16"/>
  <c r="AC1167" i="16"/>
  <c r="Z1167" i="16"/>
  <c r="Y1167" i="16"/>
  <c r="AD1166" i="16"/>
  <c r="AC1166" i="16"/>
  <c r="Z1166" i="16"/>
  <c r="Y1166" i="16"/>
  <c r="AD1165" i="16"/>
  <c r="AC1165" i="16"/>
  <c r="Z1165" i="16"/>
  <c r="Y1165" i="16"/>
  <c r="AD1164" i="16"/>
  <c r="AC1164" i="16"/>
  <c r="Z1164" i="16"/>
  <c r="Y1164" i="16"/>
  <c r="AD1163" i="16"/>
  <c r="AC1163" i="16"/>
  <c r="Z1163" i="16"/>
  <c r="Y1163" i="16"/>
  <c r="AD1162" i="16"/>
  <c r="AC1162" i="16"/>
  <c r="Z1162" i="16"/>
  <c r="Y1162" i="16"/>
  <c r="AD1161" i="16"/>
  <c r="AC1161" i="16"/>
  <c r="Z1161" i="16"/>
  <c r="Y1161" i="16"/>
  <c r="AD1160" i="16"/>
  <c r="AC1160" i="16"/>
  <c r="Z1160" i="16"/>
  <c r="Y1160" i="16"/>
  <c r="AD1159" i="16"/>
  <c r="AC1159" i="16"/>
  <c r="Z1159" i="16"/>
  <c r="Y1159" i="16"/>
  <c r="AD1158" i="16"/>
  <c r="AC1158" i="16"/>
  <c r="Z1158" i="16"/>
  <c r="Y1158" i="16"/>
  <c r="AD1157" i="16"/>
  <c r="AC1157" i="16"/>
  <c r="Z1157" i="16"/>
  <c r="Y1157" i="16"/>
  <c r="AD1156" i="16"/>
  <c r="AC1156" i="16"/>
  <c r="Z1156" i="16"/>
  <c r="Y1156" i="16"/>
  <c r="AD1155" i="16"/>
  <c r="AC1155" i="16"/>
  <c r="Z1155" i="16"/>
  <c r="Y1155" i="16"/>
  <c r="AD1154" i="16"/>
  <c r="AC1154" i="16"/>
  <c r="Z1154" i="16"/>
  <c r="Y1154" i="16"/>
  <c r="AD1153" i="16"/>
  <c r="AC1153" i="16"/>
  <c r="Z1153" i="16"/>
  <c r="Y1153" i="16"/>
  <c r="AD1152" i="16"/>
  <c r="AC1152" i="16"/>
  <c r="Z1152" i="16"/>
  <c r="Y1152" i="16"/>
  <c r="AD1151" i="16"/>
  <c r="AC1151" i="16"/>
  <c r="Z1151" i="16"/>
  <c r="Y1151" i="16"/>
  <c r="AD1150" i="16"/>
  <c r="AC1150" i="16"/>
  <c r="Z1150" i="16"/>
  <c r="Y1150" i="16"/>
  <c r="AD1149" i="16"/>
  <c r="AC1149" i="16"/>
  <c r="Z1149" i="16"/>
  <c r="Y1149" i="16"/>
  <c r="AD1148" i="16"/>
  <c r="AC1148" i="16"/>
  <c r="Z1148" i="16"/>
  <c r="Y1148" i="16"/>
  <c r="AD1147" i="16"/>
  <c r="AC1147" i="16"/>
  <c r="Z1147" i="16"/>
  <c r="Y1147" i="16"/>
  <c r="AD1146" i="16"/>
  <c r="AC1146" i="16"/>
  <c r="Z1146" i="16"/>
  <c r="Y1146" i="16"/>
  <c r="AD1145" i="16"/>
  <c r="AC1145" i="16"/>
  <c r="Z1145" i="16"/>
  <c r="Y1145" i="16"/>
  <c r="AD1144" i="16"/>
  <c r="AC1144" i="16"/>
  <c r="Z1144" i="16"/>
  <c r="Y1144" i="16"/>
  <c r="AD1143" i="16"/>
  <c r="AC1143" i="16"/>
  <c r="Z1143" i="16"/>
  <c r="Y1143" i="16"/>
  <c r="AD1142" i="16"/>
  <c r="AC1142" i="16"/>
  <c r="Z1142" i="16"/>
  <c r="Y1142" i="16"/>
  <c r="AD1141" i="16"/>
  <c r="AC1141" i="16"/>
  <c r="Z1141" i="16"/>
  <c r="Y1141" i="16"/>
  <c r="Z1140" i="16"/>
  <c r="Y1140" i="16"/>
  <c r="Z1139" i="16"/>
  <c r="Y1139" i="16"/>
  <c r="AC1140" i="16" s="1"/>
  <c r="AD1140" i="16" s="1"/>
  <c r="Z1138" i="16"/>
  <c r="Y1138" i="16"/>
  <c r="AC1139" i="16" s="1"/>
  <c r="AD1139" i="16" s="1"/>
  <c r="Z1137" i="16"/>
  <c r="Y1137" i="16"/>
  <c r="AC1138" i="16" s="1"/>
  <c r="AD1138" i="16" s="1"/>
  <c r="Z1136" i="16"/>
  <c r="Y1136" i="16"/>
  <c r="AC1137" i="16" s="1"/>
  <c r="AD1137" i="16" s="1"/>
  <c r="Z1135" i="16"/>
  <c r="Y1135" i="16"/>
  <c r="AC1136" i="16" s="1"/>
  <c r="AD1136" i="16" s="1"/>
  <c r="Z1134" i="16"/>
  <c r="Y1134" i="16"/>
  <c r="AC1135" i="16" s="1"/>
  <c r="AD1135" i="16" s="1"/>
  <c r="Z1133" i="16"/>
  <c r="Y1133" i="16"/>
  <c r="AC1134" i="16" s="1"/>
  <c r="AD1134" i="16" s="1"/>
  <c r="Z1132" i="16"/>
  <c r="Y1132" i="16"/>
  <c r="AC1133" i="16" s="1"/>
  <c r="AD1133" i="16" s="1"/>
  <c r="Z1131" i="16"/>
  <c r="Y1131" i="16"/>
  <c r="AC1132" i="16" s="1"/>
  <c r="AD1132" i="16" s="1"/>
  <c r="Z1130" i="16"/>
  <c r="Y1130" i="16"/>
  <c r="AC1131" i="16" s="1"/>
  <c r="AD1131" i="16" s="1"/>
  <c r="Z1129" i="16"/>
  <c r="Y1129" i="16"/>
  <c r="AC1130" i="16" s="1"/>
  <c r="AD1130" i="16" s="1"/>
  <c r="Z1128" i="16"/>
  <c r="Y1128" i="16"/>
  <c r="AC1129" i="16" s="1"/>
  <c r="AD1129" i="16" s="1"/>
  <c r="Z1127" i="16"/>
  <c r="Y1127" i="16"/>
  <c r="AC1128" i="16" s="1"/>
  <c r="AD1128" i="16" s="1"/>
  <c r="Z1126" i="16"/>
  <c r="Y1126" i="16"/>
  <c r="AC1127" i="16" s="1"/>
  <c r="AD1127" i="16" s="1"/>
  <c r="Z1125" i="16"/>
  <c r="Y1125" i="16"/>
  <c r="AC1126" i="16" s="1"/>
  <c r="AD1126" i="16" s="1"/>
  <c r="Z1124" i="16"/>
  <c r="Y1124" i="16"/>
  <c r="AC1125" i="16" s="1"/>
  <c r="AD1125" i="16" s="1"/>
  <c r="Z1123" i="16"/>
  <c r="Y1123" i="16"/>
  <c r="AC1124" i="16" s="1"/>
  <c r="AD1124" i="16" s="1"/>
  <c r="Z1122" i="16"/>
  <c r="Y1122" i="16"/>
  <c r="AC1123" i="16" s="1"/>
  <c r="AD1123" i="16" s="1"/>
  <c r="Z1121" i="16"/>
  <c r="Y1121" i="16"/>
  <c r="AC1122" i="16" s="1"/>
  <c r="AD1122" i="16" s="1"/>
  <c r="Z1120" i="16"/>
  <c r="Y1120" i="16"/>
  <c r="AC1121" i="16" s="1"/>
  <c r="AD1121" i="16" s="1"/>
  <c r="Z1119" i="16"/>
  <c r="Y1119" i="16"/>
  <c r="AC1120" i="16" s="1"/>
  <c r="AD1120" i="16" s="1"/>
  <c r="Z1118" i="16"/>
  <c r="Y1118" i="16"/>
  <c r="AC1119" i="16" s="1"/>
  <c r="AD1119" i="16" s="1"/>
  <c r="Z1117" i="16"/>
  <c r="Y1117" i="16"/>
  <c r="AC1118" i="16" s="1"/>
  <c r="AD1118" i="16" s="1"/>
  <c r="Z1116" i="16"/>
  <c r="Y1116" i="16"/>
  <c r="AC1117" i="16" s="1"/>
  <c r="AD1117" i="16" s="1"/>
  <c r="Z1115" i="16"/>
  <c r="Y1115" i="16"/>
  <c r="AC1116" i="16" s="1"/>
  <c r="AD1116" i="16" s="1"/>
  <c r="Z1114" i="16"/>
  <c r="Y1114" i="16"/>
  <c r="AC1115" i="16" s="1"/>
  <c r="AD1115" i="16" s="1"/>
  <c r="Z1113" i="16"/>
  <c r="Y1113" i="16"/>
  <c r="AC1114" i="16" s="1"/>
  <c r="AD1114" i="16" s="1"/>
  <c r="Z1112" i="16"/>
  <c r="Y1112" i="16"/>
  <c r="AC1113" i="16" s="1"/>
  <c r="AD1113" i="16" s="1"/>
  <c r="Z1111" i="16"/>
  <c r="Y1111" i="16"/>
  <c r="AC1112" i="16" s="1"/>
  <c r="AD1112" i="16" s="1"/>
  <c r="Z1110" i="16"/>
  <c r="Y1110" i="16"/>
  <c r="AC1111" i="16" s="1"/>
  <c r="AD1111" i="16" s="1"/>
  <c r="Z1109" i="16"/>
  <c r="Y1109" i="16"/>
  <c r="AC1110" i="16" s="1"/>
  <c r="AD1110" i="16" s="1"/>
  <c r="Z1108" i="16"/>
  <c r="Y1108" i="16"/>
  <c r="AC1109" i="16" s="1"/>
  <c r="AD1109" i="16" s="1"/>
  <c r="Z1107" i="16"/>
  <c r="Y1107" i="16"/>
  <c r="AC1108" i="16" s="1"/>
  <c r="AD1108" i="16" s="1"/>
  <c r="Z1106" i="16"/>
  <c r="Y1106" i="16"/>
  <c r="AC1107" i="16" s="1"/>
  <c r="AD1107" i="16" s="1"/>
  <c r="Z1105" i="16"/>
  <c r="Y1105" i="16"/>
  <c r="AC1106" i="16" s="1"/>
  <c r="AD1106" i="16" s="1"/>
  <c r="Z1104" i="16"/>
  <c r="Y1104" i="16"/>
  <c r="AC1105" i="16" s="1"/>
  <c r="AD1105" i="16" s="1"/>
  <c r="Z1103" i="16"/>
  <c r="Y1103" i="16"/>
  <c r="AC1104" i="16" s="1"/>
  <c r="AD1104" i="16" s="1"/>
  <c r="Z1102" i="16"/>
  <c r="Y1102" i="16"/>
  <c r="AC1103" i="16" s="1"/>
  <c r="AD1103" i="16" s="1"/>
  <c r="Z1101" i="16"/>
  <c r="Y1101" i="16"/>
  <c r="AC1102" i="16" s="1"/>
  <c r="AD1102" i="16" s="1"/>
  <c r="Z1100" i="16"/>
  <c r="Y1100" i="16"/>
  <c r="AC1101" i="16" s="1"/>
  <c r="AD1101" i="16" s="1"/>
  <c r="Z1099" i="16"/>
  <c r="Y1099" i="16"/>
  <c r="AC1100" i="16" s="1"/>
  <c r="AD1100" i="16" s="1"/>
  <c r="R1099" i="16"/>
  <c r="Z1098" i="16"/>
  <c r="Y1098" i="16"/>
  <c r="AC1099" i="16" s="1"/>
  <c r="AD1099" i="16" s="1"/>
  <c r="R1098" i="16"/>
  <c r="Z1097" i="16"/>
  <c r="Y1097" i="16"/>
  <c r="AC1098" i="16" s="1"/>
  <c r="AD1098" i="16" s="1"/>
  <c r="R1097" i="16"/>
  <c r="Z1096" i="16"/>
  <c r="Y1096" i="16"/>
  <c r="AC1097" i="16" s="1"/>
  <c r="AD1097" i="16" s="1"/>
  <c r="R1096" i="16"/>
  <c r="Z1095" i="16"/>
  <c r="Y1095" i="16"/>
  <c r="AC1096" i="16" s="1"/>
  <c r="AD1096" i="16" s="1"/>
  <c r="R1095" i="16"/>
  <c r="Z1094" i="16"/>
  <c r="Y1094" i="16"/>
  <c r="AC1095" i="16" s="1"/>
  <c r="AD1095" i="16" s="1"/>
  <c r="R1094" i="16"/>
  <c r="Z1093" i="16"/>
  <c r="Y1093" i="16"/>
  <c r="AC1094" i="16" s="1"/>
  <c r="AD1094" i="16" s="1"/>
  <c r="R1093" i="16"/>
  <c r="Z1092" i="16"/>
  <c r="Y1092" i="16"/>
  <c r="AC1093" i="16" s="1"/>
  <c r="AD1093" i="16" s="1"/>
  <c r="R1092" i="16"/>
  <c r="Z1091" i="16"/>
  <c r="Y1091" i="16"/>
  <c r="AC1092" i="16" s="1"/>
  <c r="AD1092" i="16" s="1"/>
  <c r="R1091" i="16"/>
  <c r="Z1090" i="16"/>
  <c r="Y1090" i="16"/>
  <c r="AC1091" i="16" s="1"/>
  <c r="AD1091" i="16" s="1"/>
  <c r="R1090" i="16"/>
  <c r="Z1089" i="16"/>
  <c r="Y1089" i="16"/>
  <c r="AC1090" i="16" s="1"/>
  <c r="AD1090" i="16" s="1"/>
  <c r="R1089" i="16"/>
  <c r="Z1088" i="16"/>
  <c r="Y1088" i="16"/>
  <c r="AC1089" i="16" s="1"/>
  <c r="AD1089" i="16" s="1"/>
  <c r="R1088" i="16"/>
  <c r="Z1087" i="16"/>
  <c r="Y1087" i="16"/>
  <c r="AC1088" i="16" s="1"/>
  <c r="AD1088" i="16" s="1"/>
  <c r="R1087" i="16"/>
  <c r="Z1086" i="16"/>
  <c r="Y1086" i="16"/>
  <c r="AC1087" i="16" s="1"/>
  <c r="AD1087" i="16" s="1"/>
  <c r="R1086" i="16"/>
  <c r="Z1085" i="16"/>
  <c r="Y1085" i="16"/>
  <c r="AC1086" i="16" s="1"/>
  <c r="AD1086" i="16" s="1"/>
  <c r="R1085" i="16"/>
  <c r="Z1084" i="16"/>
  <c r="Y1084" i="16"/>
  <c r="AC1085" i="16" s="1"/>
  <c r="AD1085" i="16" s="1"/>
  <c r="R1084" i="16"/>
  <c r="Z1083" i="16"/>
  <c r="Y1083" i="16"/>
  <c r="AC1084" i="16" s="1"/>
  <c r="AD1084" i="16" s="1"/>
  <c r="R1083" i="16"/>
  <c r="Z1082" i="16"/>
  <c r="Y1082" i="16"/>
  <c r="AC1083" i="16" s="1"/>
  <c r="AD1083" i="16" s="1"/>
  <c r="R1082" i="16"/>
  <c r="Z1081" i="16"/>
  <c r="Y1081" i="16"/>
  <c r="AC1082" i="16" s="1"/>
  <c r="AD1082" i="16" s="1"/>
  <c r="R1081" i="16"/>
  <c r="Z1080" i="16"/>
  <c r="Y1080" i="16"/>
  <c r="AC1081" i="16" s="1"/>
  <c r="AD1081" i="16" s="1"/>
  <c r="R1080" i="16"/>
  <c r="Z1079" i="16"/>
  <c r="Y1079" i="16"/>
  <c r="AC1080" i="16" s="1"/>
  <c r="AD1080" i="16" s="1"/>
  <c r="R1079" i="16"/>
  <c r="Z1078" i="16"/>
  <c r="Y1078" i="16"/>
  <c r="AC1079" i="16" s="1"/>
  <c r="AD1079" i="16" s="1"/>
  <c r="R1078" i="16"/>
  <c r="Z1077" i="16"/>
  <c r="Y1077" i="16"/>
  <c r="AC1078" i="16" s="1"/>
  <c r="AD1078" i="16" s="1"/>
  <c r="R1077" i="16"/>
  <c r="Z1076" i="16"/>
  <c r="Y1076" i="16"/>
  <c r="AC1077" i="16" s="1"/>
  <c r="AD1077" i="16" s="1"/>
  <c r="R1076" i="16"/>
  <c r="Z1075" i="16"/>
  <c r="Y1075" i="16"/>
  <c r="AC1076" i="16" s="1"/>
  <c r="AD1076" i="16" s="1"/>
  <c r="R1075" i="16"/>
  <c r="Z1074" i="16"/>
  <c r="Y1074" i="16"/>
  <c r="AC1075" i="16" s="1"/>
  <c r="AD1075" i="16" s="1"/>
  <c r="R1074" i="16"/>
  <c r="Z1073" i="16"/>
  <c r="Y1073" i="16"/>
  <c r="AC1074" i="16" s="1"/>
  <c r="AD1074" i="16" s="1"/>
  <c r="R1073" i="16"/>
  <c r="Z1072" i="16"/>
  <c r="Y1072" i="16"/>
  <c r="AC1073" i="16" s="1"/>
  <c r="AD1073" i="16" s="1"/>
  <c r="R1072" i="16"/>
  <c r="Z1071" i="16"/>
  <c r="Y1071" i="16"/>
  <c r="AC1072" i="16" s="1"/>
  <c r="AD1072" i="16" s="1"/>
  <c r="R1071" i="16"/>
  <c r="Z1070" i="16"/>
  <c r="Y1070" i="16"/>
  <c r="AC1071" i="16" s="1"/>
  <c r="AD1071" i="16" s="1"/>
  <c r="R1070" i="16"/>
  <c r="Z1069" i="16"/>
  <c r="Y1069" i="16"/>
  <c r="AC1070" i="16" s="1"/>
  <c r="AD1070" i="16" s="1"/>
  <c r="R1069" i="16"/>
  <c r="Z1068" i="16"/>
  <c r="Y1068" i="16"/>
  <c r="AC1069" i="16" s="1"/>
  <c r="AD1069" i="16" s="1"/>
  <c r="R1068" i="16"/>
  <c r="Z1067" i="16"/>
  <c r="Y1067" i="16"/>
  <c r="AC1068" i="16" s="1"/>
  <c r="AD1068" i="16" s="1"/>
  <c r="R1067" i="16"/>
  <c r="Z1066" i="16"/>
  <c r="Y1066" i="16"/>
  <c r="AC1067" i="16" s="1"/>
  <c r="AD1067" i="16" s="1"/>
  <c r="R1066" i="16"/>
  <c r="Z1065" i="16"/>
  <c r="Y1065" i="16"/>
  <c r="AC1066" i="16" s="1"/>
  <c r="AD1066" i="16" s="1"/>
  <c r="R1065" i="16"/>
  <c r="Z1064" i="16"/>
  <c r="Y1064" i="16"/>
  <c r="AC1065" i="16" s="1"/>
  <c r="AD1065" i="16" s="1"/>
  <c r="R1064" i="16"/>
  <c r="Z1063" i="16"/>
  <c r="Y1063" i="16"/>
  <c r="AC1064" i="16" s="1"/>
  <c r="AD1064" i="16" s="1"/>
  <c r="R1063" i="16"/>
  <c r="Z1062" i="16"/>
  <c r="Y1062" i="16"/>
  <c r="AC1063" i="16" s="1"/>
  <c r="AD1063" i="16" s="1"/>
  <c r="R1062" i="16"/>
  <c r="Z1061" i="16"/>
  <c r="Y1061" i="16"/>
  <c r="AC1062" i="16" s="1"/>
  <c r="AD1062" i="16" s="1"/>
  <c r="R1061" i="16"/>
  <c r="Z1060" i="16"/>
  <c r="Y1060" i="16"/>
  <c r="AC1061" i="16" s="1"/>
  <c r="AD1061" i="16" s="1"/>
  <c r="R1060" i="16"/>
  <c r="Z1059" i="16"/>
  <c r="Y1059" i="16"/>
  <c r="AC1060" i="16" s="1"/>
  <c r="AD1060" i="16" s="1"/>
  <c r="R1059" i="16"/>
  <c r="Z1058" i="16"/>
  <c r="Y1058" i="16"/>
  <c r="AC1059" i="16" s="1"/>
  <c r="AD1059" i="16" s="1"/>
  <c r="R1058" i="16"/>
  <c r="Z1057" i="16"/>
  <c r="Y1057" i="16"/>
  <c r="AC1058" i="16" s="1"/>
  <c r="AD1058" i="16" s="1"/>
  <c r="R1057" i="16"/>
  <c r="Z1056" i="16"/>
  <c r="Y1056" i="16"/>
  <c r="AC1057" i="16" s="1"/>
  <c r="AD1057" i="16" s="1"/>
  <c r="R1056" i="16"/>
  <c r="Z1055" i="16"/>
  <c r="Y1055" i="16"/>
  <c r="AC1056" i="16" s="1"/>
  <c r="AD1056" i="16" s="1"/>
  <c r="R1055" i="16"/>
  <c r="Z1054" i="16"/>
  <c r="Y1054" i="16"/>
  <c r="AC1055" i="16" s="1"/>
  <c r="AD1055" i="16" s="1"/>
  <c r="R1054" i="16"/>
  <c r="Z1053" i="16"/>
  <c r="Y1053" i="16"/>
  <c r="AC1054" i="16" s="1"/>
  <c r="AD1054" i="16" s="1"/>
  <c r="R1053" i="16"/>
  <c r="Z1052" i="16"/>
  <c r="Y1052" i="16"/>
  <c r="AC1053" i="16" s="1"/>
  <c r="AD1053" i="16" s="1"/>
  <c r="R1052" i="16"/>
  <c r="Z1051" i="16"/>
  <c r="Y1051" i="16"/>
  <c r="AC1052" i="16" s="1"/>
  <c r="AD1052" i="16" s="1"/>
  <c r="R1051" i="16"/>
  <c r="Z1050" i="16"/>
  <c r="Y1050" i="16"/>
  <c r="AC1051" i="16" s="1"/>
  <c r="AD1051" i="16" s="1"/>
  <c r="R1050" i="16"/>
  <c r="Z1049" i="16"/>
  <c r="Y1049" i="16"/>
  <c r="AC1050" i="16" s="1"/>
  <c r="AD1050" i="16" s="1"/>
  <c r="R1049" i="16"/>
  <c r="Z1048" i="16"/>
  <c r="Y1048" i="16"/>
  <c r="AC1049" i="16" s="1"/>
  <c r="AD1049" i="16" s="1"/>
  <c r="R1048" i="16"/>
  <c r="Z1047" i="16"/>
  <c r="Y1047" i="16"/>
  <c r="AC1048" i="16" s="1"/>
  <c r="AD1048" i="16" s="1"/>
  <c r="R1047" i="16"/>
  <c r="Z1046" i="16"/>
  <c r="Y1046" i="16"/>
  <c r="AC1047" i="16" s="1"/>
  <c r="AD1047" i="16" s="1"/>
  <c r="R1046" i="16"/>
  <c r="Z1045" i="16"/>
  <c r="Y1045" i="16"/>
  <c r="AC1046" i="16" s="1"/>
  <c r="AD1046" i="16" s="1"/>
  <c r="R1045" i="16"/>
  <c r="Z1044" i="16"/>
  <c r="Y1044" i="16"/>
  <c r="AC1045" i="16" s="1"/>
  <c r="AD1045" i="16" s="1"/>
  <c r="R1044" i="16"/>
  <c r="Z1043" i="16"/>
  <c r="Y1043" i="16"/>
  <c r="AC1044" i="16" s="1"/>
  <c r="AD1044" i="16" s="1"/>
  <c r="R1043" i="16"/>
  <c r="Z1042" i="16"/>
  <c r="Y1042" i="16"/>
  <c r="AC1043" i="16" s="1"/>
  <c r="AD1043" i="16" s="1"/>
  <c r="R1042" i="16"/>
  <c r="Z1041" i="16"/>
  <c r="Y1041" i="16"/>
  <c r="AC1042" i="16" s="1"/>
  <c r="AD1042" i="16" s="1"/>
  <c r="R1041" i="16"/>
  <c r="Z1040" i="16"/>
  <c r="Y1040" i="16"/>
  <c r="AC1041" i="16" s="1"/>
  <c r="AD1041" i="16" s="1"/>
  <c r="R1040" i="16"/>
  <c r="Z1039" i="16"/>
  <c r="Y1039" i="16"/>
  <c r="AC1040" i="16" s="1"/>
  <c r="AD1040" i="16" s="1"/>
  <c r="R1039" i="16"/>
  <c r="Z1038" i="16"/>
  <c r="Y1038" i="16"/>
  <c r="AC1039" i="16" s="1"/>
  <c r="AD1039" i="16" s="1"/>
  <c r="R1038" i="16"/>
  <c r="Z1037" i="16"/>
  <c r="Y1037" i="16"/>
  <c r="AC1038" i="16" s="1"/>
  <c r="AD1038" i="16" s="1"/>
  <c r="R1037" i="16"/>
  <c r="Z1036" i="16"/>
  <c r="Y1036" i="16"/>
  <c r="AC1037" i="16" s="1"/>
  <c r="AD1037" i="16" s="1"/>
  <c r="R1036" i="16"/>
  <c r="Z1035" i="16"/>
  <c r="Y1035" i="16"/>
  <c r="AC1036" i="16" s="1"/>
  <c r="AD1036" i="16" s="1"/>
  <c r="R1035" i="16"/>
  <c r="Z1034" i="16"/>
  <c r="Y1034" i="16"/>
  <c r="AC1035" i="16" s="1"/>
  <c r="AD1035" i="16" s="1"/>
  <c r="R1034" i="16"/>
  <c r="Z1033" i="16"/>
  <c r="Y1033" i="16"/>
  <c r="AC1034" i="16" s="1"/>
  <c r="AD1034" i="16" s="1"/>
  <c r="R1033" i="16"/>
  <c r="Z1032" i="16"/>
  <c r="Y1032" i="16"/>
  <c r="AC1033" i="16" s="1"/>
  <c r="AD1033" i="16" s="1"/>
  <c r="R1032" i="16"/>
  <c r="Z1031" i="16"/>
  <c r="Y1031" i="16"/>
  <c r="AC1032" i="16" s="1"/>
  <c r="AD1032" i="16" s="1"/>
  <c r="R1031" i="16"/>
  <c r="Z1030" i="16"/>
  <c r="Y1030" i="16"/>
  <c r="AC1031" i="16" s="1"/>
  <c r="AD1031" i="16" s="1"/>
  <c r="R1030" i="16"/>
  <c r="Z1029" i="16"/>
  <c r="Y1029" i="16"/>
  <c r="AC1030" i="16" s="1"/>
  <c r="AD1030" i="16" s="1"/>
  <c r="R1029" i="16"/>
  <c r="Z1028" i="16"/>
  <c r="Y1028" i="16"/>
  <c r="AC1029" i="16" s="1"/>
  <c r="AD1029" i="16" s="1"/>
  <c r="R1028" i="16"/>
  <c r="Z1027" i="16"/>
  <c r="Y1027" i="16"/>
  <c r="AC1028" i="16" s="1"/>
  <c r="AD1028" i="16" s="1"/>
  <c r="R1027" i="16"/>
  <c r="Z1026" i="16"/>
  <c r="Y1026" i="16"/>
  <c r="AC1027" i="16" s="1"/>
  <c r="AD1027" i="16" s="1"/>
  <c r="R1026" i="16"/>
  <c r="Z1025" i="16"/>
  <c r="Y1025" i="16"/>
  <c r="AC1026" i="16" s="1"/>
  <c r="AD1026" i="16" s="1"/>
  <c r="R1025" i="16"/>
  <c r="Z1024" i="16"/>
  <c r="Y1024" i="16"/>
  <c r="AC1025" i="16" s="1"/>
  <c r="AD1025" i="16" s="1"/>
  <c r="R1024" i="16"/>
  <c r="Z1023" i="16"/>
  <c r="Y1023" i="16"/>
  <c r="AC1024" i="16" s="1"/>
  <c r="AD1024" i="16" s="1"/>
  <c r="R1023" i="16"/>
  <c r="Z1022" i="16"/>
  <c r="Y1022" i="16"/>
  <c r="AC1023" i="16" s="1"/>
  <c r="AD1023" i="16" s="1"/>
  <c r="R1022" i="16"/>
  <c r="Z1021" i="16"/>
  <c r="Y1021" i="16"/>
  <c r="AC1022" i="16" s="1"/>
  <c r="AD1022" i="16" s="1"/>
  <c r="R1021" i="16"/>
  <c r="Z1020" i="16"/>
  <c r="Y1020" i="16"/>
  <c r="AC1021" i="16" s="1"/>
  <c r="AD1021" i="16" s="1"/>
  <c r="R1020" i="16"/>
  <c r="Z1019" i="16"/>
  <c r="Y1019" i="16"/>
  <c r="AC1020" i="16" s="1"/>
  <c r="AD1020" i="16" s="1"/>
  <c r="R1019" i="16"/>
  <c r="Z1018" i="16"/>
  <c r="Y1018" i="16"/>
  <c r="AC1019" i="16" s="1"/>
  <c r="AD1019" i="16" s="1"/>
  <c r="R1018" i="16"/>
  <c r="Z1017" i="16"/>
  <c r="Y1017" i="16"/>
  <c r="AC1018" i="16" s="1"/>
  <c r="AD1018" i="16" s="1"/>
  <c r="R1017" i="16"/>
  <c r="Z1016" i="16"/>
  <c r="Y1016" i="16"/>
  <c r="AC1017" i="16" s="1"/>
  <c r="AD1017" i="16" s="1"/>
  <c r="R1016" i="16"/>
  <c r="Z1015" i="16"/>
  <c r="Y1015" i="16"/>
  <c r="AC1016" i="16" s="1"/>
  <c r="AD1016" i="16" s="1"/>
  <c r="R1015" i="16"/>
  <c r="Z1014" i="16"/>
  <c r="Y1014" i="16"/>
  <c r="AC1015" i="16" s="1"/>
  <c r="AD1015" i="16" s="1"/>
  <c r="R1014" i="16"/>
  <c r="Z1013" i="16"/>
  <c r="Y1013" i="16"/>
  <c r="AC1014" i="16" s="1"/>
  <c r="AD1014" i="16" s="1"/>
  <c r="R1013" i="16"/>
  <c r="Z1012" i="16"/>
  <c r="Y1012" i="16"/>
  <c r="AC1013" i="16" s="1"/>
  <c r="AD1013" i="16" s="1"/>
  <c r="R1012" i="16"/>
  <c r="Z1011" i="16"/>
  <c r="Y1011" i="16"/>
  <c r="AC1012" i="16" s="1"/>
  <c r="AD1012" i="16" s="1"/>
  <c r="R1011" i="16"/>
  <c r="Z1010" i="16"/>
  <c r="Y1010" i="16"/>
  <c r="AC1011" i="16" s="1"/>
  <c r="AD1011" i="16" s="1"/>
  <c r="R1010" i="16"/>
  <c r="Z1009" i="16"/>
  <c r="Y1009" i="16"/>
  <c r="AC1010" i="16" s="1"/>
  <c r="AD1010" i="16" s="1"/>
  <c r="R1009" i="16"/>
  <c r="Z1008" i="16"/>
  <c r="Y1008" i="16"/>
  <c r="AC1009" i="16" s="1"/>
  <c r="AD1009" i="16" s="1"/>
  <c r="R1008" i="16"/>
  <c r="Z1007" i="16"/>
  <c r="Y1007" i="16"/>
  <c r="AC1008" i="16" s="1"/>
  <c r="AD1008" i="16" s="1"/>
  <c r="R1007" i="16"/>
  <c r="Z1006" i="16"/>
  <c r="Y1006" i="16"/>
  <c r="AC1007" i="16" s="1"/>
  <c r="AD1007" i="16" s="1"/>
  <c r="R1006" i="16"/>
  <c r="Z1005" i="16"/>
  <c r="Y1005" i="16"/>
  <c r="AC1006" i="16" s="1"/>
  <c r="AD1006" i="16" s="1"/>
  <c r="R1005" i="16"/>
  <c r="Z1004" i="16"/>
  <c r="Y1004" i="16"/>
  <c r="AC1005" i="16" s="1"/>
  <c r="AD1005" i="16" s="1"/>
  <c r="R1004" i="16"/>
  <c r="Z1003" i="16"/>
  <c r="Y1003" i="16"/>
  <c r="AC1004" i="16" s="1"/>
  <c r="AD1004" i="16" s="1"/>
  <c r="R1003" i="16"/>
  <c r="Z1002" i="16"/>
  <c r="Y1002" i="16"/>
  <c r="AC1003" i="16" s="1"/>
  <c r="AD1003" i="16" s="1"/>
  <c r="R1002" i="16"/>
  <c r="Z1001" i="16"/>
  <c r="Y1001" i="16"/>
  <c r="AC1002" i="16" s="1"/>
  <c r="AD1002" i="16" s="1"/>
  <c r="R1001" i="16"/>
  <c r="Z1000" i="16"/>
  <c r="Y1000" i="16"/>
  <c r="AC1001" i="16" s="1"/>
  <c r="AD1001" i="16" s="1"/>
  <c r="R1000" i="16"/>
  <c r="Z999" i="16"/>
  <c r="Y999" i="16"/>
  <c r="AC1000" i="16" s="1"/>
  <c r="AD1000" i="16" s="1"/>
  <c r="R999" i="16"/>
  <c r="Z998" i="16"/>
  <c r="Y998" i="16"/>
  <c r="AC999" i="16" s="1"/>
  <c r="AD999" i="16" s="1"/>
  <c r="R998" i="16"/>
  <c r="Z997" i="16"/>
  <c r="Y997" i="16"/>
  <c r="AC998" i="16" s="1"/>
  <c r="AD998" i="16" s="1"/>
  <c r="R997" i="16"/>
  <c r="Z996" i="16"/>
  <c r="Y996" i="16"/>
  <c r="AC997" i="16" s="1"/>
  <c r="AD997" i="16" s="1"/>
  <c r="R996" i="16"/>
  <c r="Z995" i="16"/>
  <c r="Y995" i="16"/>
  <c r="AC996" i="16" s="1"/>
  <c r="AD996" i="16" s="1"/>
  <c r="R995" i="16"/>
  <c r="Z994" i="16"/>
  <c r="Y994" i="16"/>
  <c r="AC995" i="16" s="1"/>
  <c r="AD995" i="16" s="1"/>
  <c r="R994" i="16"/>
  <c r="Z993" i="16"/>
  <c r="Y993" i="16"/>
  <c r="AC994" i="16" s="1"/>
  <c r="AD994" i="16" s="1"/>
  <c r="R993" i="16"/>
  <c r="Z992" i="16"/>
  <c r="Y992" i="16"/>
  <c r="AC993" i="16" s="1"/>
  <c r="AD993" i="16" s="1"/>
  <c r="R992" i="16"/>
  <c r="Z991" i="16"/>
  <c r="Y991" i="16"/>
  <c r="AC992" i="16" s="1"/>
  <c r="AD992" i="16" s="1"/>
  <c r="R991" i="16"/>
  <c r="Z990" i="16"/>
  <c r="Y990" i="16"/>
  <c r="AC991" i="16" s="1"/>
  <c r="AD991" i="16" s="1"/>
  <c r="R990" i="16"/>
  <c r="Z989" i="16"/>
  <c r="Y989" i="16"/>
  <c r="AC990" i="16" s="1"/>
  <c r="AD990" i="16" s="1"/>
  <c r="R989" i="16"/>
  <c r="Z988" i="16"/>
  <c r="Y988" i="16"/>
  <c r="AC989" i="16" s="1"/>
  <c r="AD989" i="16" s="1"/>
  <c r="R988" i="16"/>
  <c r="Z987" i="16"/>
  <c r="Y987" i="16"/>
  <c r="AC988" i="16" s="1"/>
  <c r="AD988" i="16" s="1"/>
  <c r="R987" i="16"/>
  <c r="Z986" i="16"/>
  <c r="Y986" i="16"/>
  <c r="AC987" i="16" s="1"/>
  <c r="AD987" i="16" s="1"/>
  <c r="R986" i="16"/>
  <c r="Z985" i="16"/>
  <c r="Y985" i="16"/>
  <c r="AC986" i="16" s="1"/>
  <c r="AD986" i="16" s="1"/>
  <c r="R985" i="16"/>
  <c r="Z984" i="16"/>
  <c r="Y984" i="16"/>
  <c r="AC985" i="16" s="1"/>
  <c r="AD985" i="16" s="1"/>
  <c r="R984" i="16"/>
  <c r="Z983" i="16"/>
  <c r="Y983" i="16"/>
  <c r="AC984" i="16" s="1"/>
  <c r="AD984" i="16" s="1"/>
  <c r="R983" i="16"/>
  <c r="Z982" i="16"/>
  <c r="Y982" i="16"/>
  <c r="AC983" i="16" s="1"/>
  <c r="AD983" i="16" s="1"/>
  <c r="R982" i="16"/>
  <c r="Z981" i="16"/>
  <c r="Y981" i="16"/>
  <c r="AC982" i="16" s="1"/>
  <c r="AD982" i="16" s="1"/>
  <c r="R981" i="16"/>
  <c r="Z980" i="16"/>
  <c r="Y980" i="16"/>
  <c r="AC981" i="16" s="1"/>
  <c r="AD981" i="16" s="1"/>
  <c r="R980" i="16"/>
  <c r="Z979" i="16"/>
  <c r="Y979" i="16"/>
  <c r="AC980" i="16" s="1"/>
  <c r="AD980" i="16" s="1"/>
  <c r="R979" i="16"/>
  <c r="Z978" i="16"/>
  <c r="Y978" i="16"/>
  <c r="AC979" i="16" s="1"/>
  <c r="AD979" i="16" s="1"/>
  <c r="R978" i="16"/>
  <c r="Z977" i="16"/>
  <c r="Y977" i="16"/>
  <c r="AC978" i="16" s="1"/>
  <c r="AD978" i="16" s="1"/>
  <c r="R977" i="16"/>
  <c r="Z976" i="16"/>
  <c r="Y976" i="16"/>
  <c r="AC977" i="16" s="1"/>
  <c r="AD977" i="16" s="1"/>
  <c r="R976" i="16"/>
  <c r="Z975" i="16"/>
  <c r="Y975" i="16"/>
  <c r="AC976" i="16" s="1"/>
  <c r="AD976" i="16" s="1"/>
  <c r="R975" i="16"/>
  <c r="Z974" i="16"/>
  <c r="Y974" i="16"/>
  <c r="AC975" i="16" s="1"/>
  <c r="AD975" i="16" s="1"/>
  <c r="R974" i="16"/>
  <c r="Z973" i="16"/>
  <c r="Y973" i="16"/>
  <c r="AC974" i="16" s="1"/>
  <c r="AD974" i="16" s="1"/>
  <c r="R973" i="16"/>
  <c r="Z972" i="16"/>
  <c r="Y972" i="16"/>
  <c r="AC973" i="16" s="1"/>
  <c r="AD973" i="16" s="1"/>
  <c r="R972" i="16"/>
  <c r="Z971" i="16"/>
  <c r="Y971" i="16"/>
  <c r="AC972" i="16" s="1"/>
  <c r="AD972" i="16" s="1"/>
  <c r="R971" i="16"/>
  <c r="Z970" i="16"/>
  <c r="Y970" i="16"/>
  <c r="AC971" i="16" s="1"/>
  <c r="AD971" i="16" s="1"/>
  <c r="R970" i="16"/>
  <c r="Z969" i="16"/>
  <c r="Y969" i="16"/>
  <c r="AC970" i="16" s="1"/>
  <c r="AD970" i="16" s="1"/>
  <c r="R969" i="16"/>
  <c r="Z968" i="16"/>
  <c r="Y968" i="16"/>
  <c r="AC969" i="16" s="1"/>
  <c r="AD969" i="16" s="1"/>
  <c r="R968" i="16"/>
  <c r="Z967" i="16"/>
  <c r="Y967" i="16"/>
  <c r="AC968" i="16" s="1"/>
  <c r="AD968" i="16" s="1"/>
  <c r="R967" i="16"/>
  <c r="Z966" i="16"/>
  <c r="Y966" i="16"/>
  <c r="AC967" i="16" s="1"/>
  <c r="AD967" i="16" s="1"/>
  <c r="R966" i="16"/>
  <c r="Z965" i="16"/>
  <c r="Y965" i="16"/>
  <c r="AC966" i="16" s="1"/>
  <c r="AD966" i="16" s="1"/>
  <c r="R965" i="16"/>
  <c r="Z964" i="16"/>
  <c r="Y964" i="16"/>
  <c r="AC965" i="16" s="1"/>
  <c r="AD965" i="16" s="1"/>
  <c r="R964" i="16"/>
  <c r="Z963" i="16"/>
  <c r="Y963" i="16"/>
  <c r="AC964" i="16" s="1"/>
  <c r="AD964" i="16" s="1"/>
  <c r="R963" i="16"/>
  <c r="Z962" i="16"/>
  <c r="Y962" i="16"/>
  <c r="AC963" i="16" s="1"/>
  <c r="AD963" i="16" s="1"/>
  <c r="R962" i="16"/>
  <c r="Z961" i="16"/>
  <c r="Y961" i="16"/>
  <c r="AC962" i="16" s="1"/>
  <c r="AD962" i="16" s="1"/>
  <c r="R961" i="16"/>
  <c r="Z960" i="16"/>
  <c r="Y960" i="16"/>
  <c r="AC961" i="16" s="1"/>
  <c r="AD961" i="16" s="1"/>
  <c r="R960" i="16"/>
  <c r="Z959" i="16"/>
  <c r="Y959" i="16"/>
  <c r="AC960" i="16" s="1"/>
  <c r="AD960" i="16" s="1"/>
  <c r="R959" i="16"/>
  <c r="Z958" i="16"/>
  <c r="Y958" i="16"/>
  <c r="AC959" i="16" s="1"/>
  <c r="AD959" i="16" s="1"/>
  <c r="R958" i="16"/>
  <c r="Z957" i="16"/>
  <c r="Y957" i="16"/>
  <c r="AC958" i="16" s="1"/>
  <c r="AD958" i="16" s="1"/>
  <c r="R957" i="16"/>
  <c r="Z956" i="16"/>
  <c r="Y956" i="16"/>
  <c r="AC957" i="16" s="1"/>
  <c r="AD957" i="16" s="1"/>
  <c r="R956" i="16"/>
  <c r="Z955" i="16"/>
  <c r="Y955" i="16"/>
  <c r="AC956" i="16" s="1"/>
  <c r="AD956" i="16" s="1"/>
  <c r="R955" i="16"/>
  <c r="Z954" i="16"/>
  <c r="Y954" i="16"/>
  <c r="AC955" i="16" s="1"/>
  <c r="AD955" i="16" s="1"/>
  <c r="R954" i="16"/>
  <c r="Z953" i="16"/>
  <c r="Y953" i="16"/>
  <c r="AC954" i="16" s="1"/>
  <c r="AD954" i="16" s="1"/>
  <c r="R953" i="16"/>
  <c r="Z952" i="16"/>
  <c r="Y952" i="16"/>
  <c r="AC953" i="16" s="1"/>
  <c r="AD953" i="16" s="1"/>
  <c r="R952" i="16"/>
  <c r="Z951" i="16"/>
  <c r="Y951" i="16"/>
  <c r="AC952" i="16" s="1"/>
  <c r="AD952" i="16" s="1"/>
  <c r="R951" i="16"/>
  <c r="Z950" i="16"/>
  <c r="Y950" i="16"/>
  <c r="AC951" i="16" s="1"/>
  <c r="AD951" i="16" s="1"/>
  <c r="R950" i="16"/>
  <c r="Z949" i="16"/>
  <c r="Y949" i="16"/>
  <c r="AC950" i="16" s="1"/>
  <c r="AD950" i="16" s="1"/>
  <c r="R949" i="16"/>
  <c r="Z948" i="16"/>
  <c r="Y948" i="16"/>
  <c r="AC949" i="16" s="1"/>
  <c r="AD949" i="16" s="1"/>
  <c r="R948" i="16"/>
  <c r="Z947" i="16"/>
  <c r="Y947" i="16"/>
  <c r="AC948" i="16" s="1"/>
  <c r="AD948" i="16" s="1"/>
  <c r="R947" i="16"/>
  <c r="Z946" i="16"/>
  <c r="Y946" i="16"/>
  <c r="AC947" i="16" s="1"/>
  <c r="AD947" i="16" s="1"/>
  <c r="R946" i="16"/>
  <c r="Z945" i="16"/>
  <c r="Y945" i="16"/>
  <c r="AC946" i="16" s="1"/>
  <c r="AD946" i="16" s="1"/>
  <c r="R945" i="16"/>
  <c r="Z944" i="16"/>
  <c r="Y944" i="16"/>
  <c r="AC945" i="16" s="1"/>
  <c r="AD945" i="16" s="1"/>
  <c r="R944" i="16"/>
  <c r="Z943" i="16"/>
  <c r="Y943" i="16"/>
  <c r="AC944" i="16" s="1"/>
  <c r="AD944" i="16" s="1"/>
  <c r="R943" i="16"/>
  <c r="Z942" i="16"/>
  <c r="Y942" i="16"/>
  <c r="AC943" i="16" s="1"/>
  <c r="AD943" i="16" s="1"/>
  <c r="R942" i="16"/>
  <c r="Z941" i="16"/>
  <c r="Y941" i="16"/>
  <c r="AC942" i="16" s="1"/>
  <c r="AD942" i="16" s="1"/>
  <c r="R941" i="16"/>
  <c r="Z940" i="16"/>
  <c r="Y940" i="16"/>
  <c r="AC941" i="16" s="1"/>
  <c r="AD941" i="16" s="1"/>
  <c r="R940" i="16"/>
  <c r="Z939" i="16"/>
  <c r="Y939" i="16"/>
  <c r="AC940" i="16" s="1"/>
  <c r="AD940" i="16" s="1"/>
  <c r="R939" i="16"/>
  <c r="Z938" i="16"/>
  <c r="Y938" i="16"/>
  <c r="AC939" i="16" s="1"/>
  <c r="AD939" i="16" s="1"/>
  <c r="R938" i="16"/>
  <c r="Z937" i="16"/>
  <c r="Y937" i="16"/>
  <c r="AC938" i="16" s="1"/>
  <c r="AD938" i="16" s="1"/>
  <c r="R937" i="16"/>
  <c r="Z936" i="16"/>
  <c r="Y936" i="16"/>
  <c r="AC937" i="16" s="1"/>
  <c r="AD937" i="16" s="1"/>
  <c r="R936" i="16"/>
  <c r="Z935" i="16"/>
  <c r="Y935" i="16"/>
  <c r="AC936" i="16" s="1"/>
  <c r="AD936" i="16" s="1"/>
  <c r="R935" i="16"/>
  <c r="Z934" i="16"/>
  <c r="Y934" i="16"/>
  <c r="AC935" i="16" s="1"/>
  <c r="AD935" i="16" s="1"/>
  <c r="R934" i="16"/>
  <c r="Z933" i="16"/>
  <c r="Y933" i="16"/>
  <c r="AC934" i="16" s="1"/>
  <c r="AD934" i="16" s="1"/>
  <c r="R933" i="16"/>
  <c r="Z932" i="16"/>
  <c r="Y932" i="16"/>
  <c r="AC933" i="16" s="1"/>
  <c r="AD933" i="16" s="1"/>
  <c r="R932" i="16"/>
  <c r="Z931" i="16"/>
  <c r="Y931" i="16"/>
  <c r="AC932" i="16" s="1"/>
  <c r="AD932" i="16" s="1"/>
  <c r="R931" i="16"/>
  <c r="Z930" i="16"/>
  <c r="Y930" i="16"/>
  <c r="AC931" i="16" s="1"/>
  <c r="AD931" i="16" s="1"/>
  <c r="R930" i="16"/>
  <c r="Z929" i="16"/>
  <c r="Y929" i="16"/>
  <c r="AC930" i="16" s="1"/>
  <c r="AD930" i="16" s="1"/>
  <c r="R929" i="16"/>
  <c r="Z928" i="16"/>
  <c r="Y928" i="16"/>
  <c r="AC929" i="16" s="1"/>
  <c r="AD929" i="16" s="1"/>
  <c r="R928" i="16"/>
  <c r="Z927" i="16"/>
  <c r="Y927" i="16"/>
  <c r="AC928" i="16" s="1"/>
  <c r="AD928" i="16" s="1"/>
  <c r="R927" i="16"/>
  <c r="Z926" i="16"/>
  <c r="Y926" i="16"/>
  <c r="AC927" i="16" s="1"/>
  <c r="AD927" i="16" s="1"/>
  <c r="R926" i="16"/>
  <c r="Z925" i="16"/>
  <c r="Y925" i="16"/>
  <c r="AC926" i="16" s="1"/>
  <c r="AD926" i="16" s="1"/>
  <c r="R925" i="16"/>
  <c r="Z924" i="16"/>
  <c r="Y924" i="16"/>
  <c r="AC925" i="16" s="1"/>
  <c r="AD925" i="16" s="1"/>
  <c r="R924" i="16"/>
  <c r="Z923" i="16"/>
  <c r="Y923" i="16"/>
  <c r="AC924" i="16" s="1"/>
  <c r="AD924" i="16" s="1"/>
  <c r="R923" i="16"/>
  <c r="Z922" i="16"/>
  <c r="Y922" i="16"/>
  <c r="AC923" i="16" s="1"/>
  <c r="AD923" i="16" s="1"/>
  <c r="R922" i="16"/>
  <c r="Z921" i="16"/>
  <c r="Y921" i="16"/>
  <c r="AC922" i="16" s="1"/>
  <c r="AD922" i="16" s="1"/>
  <c r="R921" i="16"/>
  <c r="Z920" i="16"/>
  <c r="Y920" i="16"/>
  <c r="AC921" i="16" s="1"/>
  <c r="AD921" i="16" s="1"/>
  <c r="R920" i="16"/>
  <c r="Z919" i="16"/>
  <c r="Y919" i="16"/>
  <c r="AC920" i="16" s="1"/>
  <c r="AD920" i="16" s="1"/>
  <c r="R919" i="16"/>
  <c r="Z918" i="16"/>
  <c r="Y918" i="16"/>
  <c r="AC919" i="16" s="1"/>
  <c r="AD919" i="16" s="1"/>
  <c r="R918" i="16"/>
  <c r="Z917" i="16"/>
  <c r="Y917" i="16"/>
  <c r="AC918" i="16" s="1"/>
  <c r="AD918" i="16" s="1"/>
  <c r="R917" i="16"/>
  <c r="Z916" i="16"/>
  <c r="Y916" i="16"/>
  <c r="AC917" i="16" s="1"/>
  <c r="AD917" i="16" s="1"/>
  <c r="R916" i="16"/>
  <c r="Z915" i="16"/>
  <c r="Y915" i="16"/>
  <c r="AC916" i="16" s="1"/>
  <c r="AD916" i="16" s="1"/>
  <c r="R915" i="16"/>
  <c r="Z914" i="16"/>
  <c r="Y914" i="16"/>
  <c r="AC915" i="16" s="1"/>
  <c r="AD915" i="16" s="1"/>
  <c r="R914" i="16"/>
  <c r="Z913" i="16"/>
  <c r="Y913" i="16"/>
  <c r="AC914" i="16" s="1"/>
  <c r="AD914" i="16" s="1"/>
  <c r="R913" i="16"/>
  <c r="Z912" i="16"/>
  <c r="Y912" i="16"/>
  <c r="AC913" i="16" s="1"/>
  <c r="AD913" i="16" s="1"/>
  <c r="R912" i="16"/>
  <c r="Z911" i="16"/>
  <c r="Y911" i="16"/>
  <c r="AC912" i="16" s="1"/>
  <c r="AD912" i="16" s="1"/>
  <c r="R911" i="16"/>
  <c r="Z910" i="16"/>
  <c r="Y910" i="16"/>
  <c r="AC911" i="16" s="1"/>
  <c r="AD911" i="16" s="1"/>
  <c r="R910" i="16"/>
  <c r="Z909" i="16"/>
  <c r="Y909" i="16"/>
  <c r="AC910" i="16" s="1"/>
  <c r="AD910" i="16" s="1"/>
  <c r="R909" i="16"/>
  <c r="Z908" i="16"/>
  <c r="Y908" i="16"/>
  <c r="AC909" i="16" s="1"/>
  <c r="AD909" i="16" s="1"/>
  <c r="R908" i="16"/>
  <c r="Z907" i="16"/>
  <c r="Y907" i="16"/>
  <c r="AC908" i="16" s="1"/>
  <c r="AD908" i="16" s="1"/>
  <c r="R907" i="16"/>
  <c r="Z906" i="16"/>
  <c r="Y906" i="16"/>
  <c r="AC907" i="16" s="1"/>
  <c r="AD907" i="16" s="1"/>
  <c r="R906" i="16"/>
  <c r="Z905" i="16"/>
  <c r="Y905" i="16"/>
  <c r="AC906" i="16" s="1"/>
  <c r="AD906" i="16" s="1"/>
  <c r="R905" i="16"/>
  <c r="Z904" i="16"/>
  <c r="Y904" i="16"/>
  <c r="AC905" i="16" s="1"/>
  <c r="AD905" i="16" s="1"/>
  <c r="R904" i="16"/>
  <c r="Z903" i="16"/>
  <c r="Y903" i="16"/>
  <c r="AC904" i="16" s="1"/>
  <c r="AD904" i="16" s="1"/>
  <c r="R903" i="16"/>
  <c r="Z902" i="16"/>
  <c r="Y902" i="16"/>
  <c r="AC903" i="16" s="1"/>
  <c r="AD903" i="16" s="1"/>
  <c r="R902" i="16"/>
  <c r="Z901" i="16"/>
  <c r="Y901" i="16"/>
  <c r="AC902" i="16" s="1"/>
  <c r="AD902" i="16" s="1"/>
  <c r="R901" i="16"/>
  <c r="Z900" i="16"/>
  <c r="Y900" i="16"/>
  <c r="AC901" i="16" s="1"/>
  <c r="AD901" i="16" s="1"/>
  <c r="R900" i="16"/>
  <c r="Z899" i="16"/>
  <c r="Y899" i="16"/>
  <c r="AC900" i="16" s="1"/>
  <c r="AD900" i="16" s="1"/>
  <c r="R899" i="16"/>
  <c r="Z898" i="16"/>
  <c r="Y898" i="16"/>
  <c r="AC899" i="16" s="1"/>
  <c r="AD899" i="16" s="1"/>
  <c r="R898" i="16"/>
  <c r="Z897" i="16"/>
  <c r="Y897" i="16"/>
  <c r="AC898" i="16" s="1"/>
  <c r="AD898" i="16" s="1"/>
  <c r="R897" i="16"/>
  <c r="Z896" i="16"/>
  <c r="Y896" i="16"/>
  <c r="AC897" i="16" s="1"/>
  <c r="AD897" i="16" s="1"/>
  <c r="R896" i="16"/>
  <c r="Z895" i="16"/>
  <c r="Y895" i="16"/>
  <c r="AC896" i="16" s="1"/>
  <c r="AD896" i="16" s="1"/>
  <c r="R895" i="16"/>
  <c r="Z894" i="16"/>
  <c r="Y894" i="16"/>
  <c r="AC895" i="16" s="1"/>
  <c r="AD895" i="16" s="1"/>
  <c r="R894" i="16"/>
  <c r="Z893" i="16"/>
  <c r="Y893" i="16"/>
  <c r="AC894" i="16" s="1"/>
  <c r="AD894" i="16" s="1"/>
  <c r="R893" i="16"/>
  <c r="Z892" i="16"/>
  <c r="Y892" i="16"/>
  <c r="AC893" i="16" s="1"/>
  <c r="AD893" i="16" s="1"/>
  <c r="R892" i="16"/>
  <c r="Z891" i="16"/>
  <c r="Y891" i="16"/>
  <c r="AC892" i="16" s="1"/>
  <c r="AD892" i="16" s="1"/>
  <c r="R891" i="16"/>
  <c r="Z890" i="16"/>
  <c r="Y890" i="16"/>
  <c r="AC891" i="16" s="1"/>
  <c r="AD891" i="16" s="1"/>
  <c r="R890" i="16"/>
  <c r="Z889" i="16"/>
  <c r="Y889" i="16"/>
  <c r="AC890" i="16" s="1"/>
  <c r="AD890" i="16" s="1"/>
  <c r="R889" i="16"/>
  <c r="AC888" i="16"/>
  <c r="AD888" i="16" s="1"/>
  <c r="Z888" i="16"/>
  <c r="Y888" i="16"/>
  <c r="AC889" i="16" s="1"/>
  <c r="AD889" i="16" s="1"/>
  <c r="R888" i="16"/>
  <c r="Z887" i="16"/>
  <c r="Y887" i="16"/>
  <c r="R887" i="16"/>
  <c r="Z886" i="16"/>
  <c r="Y886" i="16"/>
  <c r="AC887" i="16" s="1"/>
  <c r="AD887" i="16" s="1"/>
  <c r="R886" i="16"/>
  <c r="Z885" i="16"/>
  <c r="Y885" i="16"/>
  <c r="AC886" i="16" s="1"/>
  <c r="AD886" i="16" s="1"/>
  <c r="R885" i="16"/>
  <c r="Z884" i="16"/>
  <c r="Y884" i="16"/>
  <c r="AC885" i="16" s="1"/>
  <c r="AD885" i="16" s="1"/>
  <c r="R884" i="16"/>
  <c r="Z883" i="16"/>
  <c r="Y883" i="16"/>
  <c r="AC884" i="16" s="1"/>
  <c r="AD884" i="16" s="1"/>
  <c r="R883" i="16"/>
  <c r="Z882" i="16"/>
  <c r="Y882" i="16"/>
  <c r="AC883" i="16" s="1"/>
  <c r="AD883" i="16" s="1"/>
  <c r="R882" i="16"/>
  <c r="Z881" i="16"/>
  <c r="Y881" i="16"/>
  <c r="AC882" i="16" s="1"/>
  <c r="AD882" i="16" s="1"/>
  <c r="R881" i="16"/>
  <c r="Z880" i="16"/>
  <c r="Y880" i="16"/>
  <c r="AC881" i="16" s="1"/>
  <c r="AD881" i="16" s="1"/>
  <c r="R880" i="16"/>
  <c r="Z879" i="16"/>
  <c r="Y879" i="16"/>
  <c r="AC880" i="16" s="1"/>
  <c r="AD880" i="16" s="1"/>
  <c r="R879" i="16"/>
  <c r="Z878" i="16"/>
  <c r="Y878" i="16"/>
  <c r="AC879" i="16" s="1"/>
  <c r="AD879" i="16" s="1"/>
  <c r="R878" i="16"/>
  <c r="Z877" i="16"/>
  <c r="Y877" i="16"/>
  <c r="AC878" i="16" s="1"/>
  <c r="AD878" i="16" s="1"/>
  <c r="R877" i="16"/>
  <c r="Z876" i="16"/>
  <c r="Y876" i="16"/>
  <c r="AC877" i="16" s="1"/>
  <c r="AD877" i="16" s="1"/>
  <c r="R876" i="16"/>
  <c r="Z875" i="16"/>
  <c r="Y875" i="16"/>
  <c r="AC876" i="16" s="1"/>
  <c r="AD876" i="16" s="1"/>
  <c r="R875" i="16"/>
  <c r="Z874" i="16"/>
  <c r="Y874" i="16"/>
  <c r="AC875" i="16" s="1"/>
  <c r="AD875" i="16" s="1"/>
  <c r="R874" i="16"/>
  <c r="Z873" i="16"/>
  <c r="Y873" i="16"/>
  <c r="AC874" i="16" s="1"/>
  <c r="AD874" i="16" s="1"/>
  <c r="R873" i="16"/>
  <c r="Z872" i="16"/>
  <c r="Y872" i="16"/>
  <c r="AC873" i="16" s="1"/>
  <c r="AD873" i="16" s="1"/>
  <c r="R872" i="16"/>
  <c r="Z871" i="16"/>
  <c r="Y871" i="16"/>
  <c r="AC872" i="16" s="1"/>
  <c r="AD872" i="16" s="1"/>
  <c r="R871" i="16"/>
  <c r="Z870" i="16"/>
  <c r="Y870" i="16"/>
  <c r="AC871" i="16" s="1"/>
  <c r="AD871" i="16" s="1"/>
  <c r="R870" i="16"/>
  <c r="Z869" i="16"/>
  <c r="Y869" i="16"/>
  <c r="AC870" i="16" s="1"/>
  <c r="AD870" i="16" s="1"/>
  <c r="R869" i="16"/>
  <c r="Z868" i="16"/>
  <c r="Y868" i="16"/>
  <c r="AC869" i="16" s="1"/>
  <c r="AD869" i="16" s="1"/>
  <c r="R868" i="16"/>
  <c r="Z867" i="16"/>
  <c r="Y867" i="16"/>
  <c r="AC868" i="16" s="1"/>
  <c r="AD868" i="16" s="1"/>
  <c r="R867" i="16"/>
  <c r="Z866" i="16"/>
  <c r="Y866" i="16"/>
  <c r="AC867" i="16" s="1"/>
  <c r="AD867" i="16" s="1"/>
  <c r="R866" i="16"/>
  <c r="Z865" i="16"/>
  <c r="Y865" i="16"/>
  <c r="AC866" i="16" s="1"/>
  <c r="AD866" i="16" s="1"/>
  <c r="R865" i="16"/>
  <c r="Z864" i="16"/>
  <c r="Y864" i="16"/>
  <c r="AC865" i="16" s="1"/>
  <c r="AD865" i="16" s="1"/>
  <c r="R864" i="16"/>
  <c r="Z863" i="16"/>
  <c r="Y863" i="16"/>
  <c r="AC864" i="16" s="1"/>
  <c r="AD864" i="16" s="1"/>
  <c r="R863" i="16"/>
  <c r="Z862" i="16"/>
  <c r="Y862" i="16"/>
  <c r="AC863" i="16" s="1"/>
  <c r="AD863" i="16" s="1"/>
  <c r="R862" i="16"/>
  <c r="Z861" i="16"/>
  <c r="Y861" i="16"/>
  <c r="AC862" i="16" s="1"/>
  <c r="AD862" i="16" s="1"/>
  <c r="R861" i="16"/>
  <c r="Z860" i="16"/>
  <c r="Y860" i="16"/>
  <c r="AC861" i="16" s="1"/>
  <c r="AD861" i="16" s="1"/>
  <c r="R860" i="16"/>
  <c r="Z859" i="16"/>
  <c r="Y859" i="16"/>
  <c r="AC860" i="16" s="1"/>
  <c r="AD860" i="16" s="1"/>
  <c r="R859" i="16"/>
  <c r="Z858" i="16"/>
  <c r="Y858" i="16"/>
  <c r="AC859" i="16" s="1"/>
  <c r="AD859" i="16" s="1"/>
  <c r="R858" i="16"/>
  <c r="Z857" i="16"/>
  <c r="Y857" i="16"/>
  <c r="AC858" i="16" s="1"/>
  <c r="AD858" i="16" s="1"/>
  <c r="R857" i="16"/>
  <c r="Z856" i="16"/>
  <c r="Y856" i="16"/>
  <c r="AC857" i="16" s="1"/>
  <c r="AD857" i="16" s="1"/>
  <c r="R856" i="16"/>
  <c r="Z855" i="16"/>
  <c r="Y855" i="16"/>
  <c r="AC856" i="16" s="1"/>
  <c r="AD856" i="16" s="1"/>
  <c r="R855" i="16"/>
  <c r="Z854" i="16"/>
  <c r="Y854" i="16"/>
  <c r="AC855" i="16" s="1"/>
  <c r="AD855" i="16" s="1"/>
  <c r="R854" i="16"/>
  <c r="Z853" i="16"/>
  <c r="Y853" i="16"/>
  <c r="AC854" i="16" s="1"/>
  <c r="AD854" i="16" s="1"/>
  <c r="R853" i="16"/>
  <c r="Z852" i="16"/>
  <c r="Y852" i="16"/>
  <c r="AC853" i="16" s="1"/>
  <c r="AD853" i="16" s="1"/>
  <c r="R852" i="16"/>
  <c r="Z851" i="16"/>
  <c r="Y851" i="16"/>
  <c r="AC852" i="16" s="1"/>
  <c r="AD852" i="16" s="1"/>
  <c r="R851" i="16"/>
  <c r="Z850" i="16"/>
  <c r="Y850" i="16"/>
  <c r="AC851" i="16" s="1"/>
  <c r="AD851" i="16" s="1"/>
  <c r="R850" i="16"/>
  <c r="Z849" i="16"/>
  <c r="Y849" i="16"/>
  <c r="AC850" i="16" s="1"/>
  <c r="AD850" i="16" s="1"/>
  <c r="R849" i="16"/>
  <c r="Z848" i="16"/>
  <c r="Y848" i="16"/>
  <c r="AC849" i="16" s="1"/>
  <c r="AD849" i="16" s="1"/>
  <c r="R848" i="16"/>
  <c r="Z847" i="16"/>
  <c r="Y847" i="16"/>
  <c r="AC848" i="16" s="1"/>
  <c r="AD848" i="16" s="1"/>
  <c r="R847" i="16"/>
  <c r="Z846" i="16"/>
  <c r="Y846" i="16"/>
  <c r="AC847" i="16" s="1"/>
  <c r="AD847" i="16" s="1"/>
  <c r="R846" i="16"/>
  <c r="Z845" i="16"/>
  <c r="Y845" i="16"/>
  <c r="AC846" i="16" s="1"/>
  <c r="AD846" i="16" s="1"/>
  <c r="R845" i="16"/>
  <c r="Z844" i="16"/>
  <c r="Y844" i="16"/>
  <c r="AC845" i="16" s="1"/>
  <c r="AD845" i="16" s="1"/>
  <c r="R844" i="16"/>
  <c r="Z843" i="16"/>
  <c r="Y843" i="16"/>
  <c r="AC844" i="16" s="1"/>
  <c r="AD844" i="16" s="1"/>
  <c r="R843" i="16"/>
  <c r="Z842" i="16"/>
  <c r="Y842" i="16"/>
  <c r="AC843" i="16" s="1"/>
  <c r="AD843" i="16" s="1"/>
  <c r="R842" i="16"/>
  <c r="Z841" i="16"/>
  <c r="Y841" i="16"/>
  <c r="AC842" i="16" s="1"/>
  <c r="AD842" i="16" s="1"/>
  <c r="R841" i="16"/>
  <c r="Z840" i="16"/>
  <c r="Y840" i="16"/>
  <c r="AC841" i="16" s="1"/>
  <c r="AD841" i="16" s="1"/>
  <c r="R840" i="16"/>
  <c r="Z839" i="16"/>
  <c r="Y839" i="16"/>
  <c r="AC840" i="16" s="1"/>
  <c r="AD840" i="16" s="1"/>
  <c r="R839" i="16"/>
  <c r="Z838" i="16"/>
  <c r="Y838" i="16"/>
  <c r="AC839" i="16" s="1"/>
  <c r="AD839" i="16" s="1"/>
  <c r="R838" i="16"/>
  <c r="Z837" i="16"/>
  <c r="Y837" i="16"/>
  <c r="AC838" i="16" s="1"/>
  <c r="AD838" i="16" s="1"/>
  <c r="R837" i="16"/>
  <c r="Z836" i="16"/>
  <c r="Y836" i="16"/>
  <c r="AC837" i="16" s="1"/>
  <c r="AD837" i="16" s="1"/>
  <c r="R836" i="16"/>
  <c r="Z835" i="16"/>
  <c r="Y835" i="16"/>
  <c r="AC836" i="16" s="1"/>
  <c r="AD836" i="16" s="1"/>
  <c r="R835" i="16"/>
  <c r="Z834" i="16"/>
  <c r="Y834" i="16"/>
  <c r="AC835" i="16" s="1"/>
  <c r="AD835" i="16" s="1"/>
  <c r="R834" i="16"/>
  <c r="Z833" i="16"/>
  <c r="Y833" i="16"/>
  <c r="AC834" i="16" s="1"/>
  <c r="AD834" i="16" s="1"/>
  <c r="R833" i="16"/>
  <c r="Z832" i="16"/>
  <c r="Y832" i="16"/>
  <c r="AC833" i="16" s="1"/>
  <c r="AD833" i="16" s="1"/>
  <c r="R832" i="16"/>
  <c r="Z831" i="16"/>
  <c r="Y831" i="16"/>
  <c r="AC832" i="16" s="1"/>
  <c r="AD832" i="16" s="1"/>
  <c r="R831" i="16"/>
  <c r="Z830" i="16"/>
  <c r="Y830" i="16"/>
  <c r="AC831" i="16" s="1"/>
  <c r="AD831" i="16" s="1"/>
  <c r="R830" i="16"/>
  <c r="Z829" i="16"/>
  <c r="Y829" i="16"/>
  <c r="AC830" i="16" s="1"/>
  <c r="AD830" i="16" s="1"/>
  <c r="R829" i="16"/>
  <c r="Z828" i="16"/>
  <c r="Y828" i="16"/>
  <c r="AC829" i="16" s="1"/>
  <c r="AD829" i="16" s="1"/>
  <c r="R828" i="16"/>
  <c r="Z827" i="16"/>
  <c r="Y827" i="16"/>
  <c r="AC828" i="16" s="1"/>
  <c r="AD828" i="16" s="1"/>
  <c r="R827" i="16"/>
  <c r="Z826" i="16"/>
  <c r="Y826" i="16"/>
  <c r="AC827" i="16" s="1"/>
  <c r="AD827" i="16" s="1"/>
  <c r="R826" i="16"/>
  <c r="Z825" i="16"/>
  <c r="Y825" i="16"/>
  <c r="AC826" i="16" s="1"/>
  <c r="AD826" i="16" s="1"/>
  <c r="R825" i="16"/>
  <c r="Z824" i="16"/>
  <c r="Y824" i="16"/>
  <c r="AC825" i="16" s="1"/>
  <c r="AD825" i="16" s="1"/>
  <c r="R824" i="16"/>
  <c r="Z823" i="16"/>
  <c r="Y823" i="16"/>
  <c r="AC824" i="16" s="1"/>
  <c r="AD824" i="16" s="1"/>
  <c r="R823" i="16"/>
  <c r="Z822" i="16"/>
  <c r="Y822" i="16"/>
  <c r="AC823" i="16" s="1"/>
  <c r="AD823" i="16" s="1"/>
  <c r="R822" i="16"/>
  <c r="Z821" i="16"/>
  <c r="Y821" i="16"/>
  <c r="AC822" i="16" s="1"/>
  <c r="AD822" i="16" s="1"/>
  <c r="R821" i="16"/>
  <c r="Z820" i="16"/>
  <c r="Y820" i="16"/>
  <c r="AC821" i="16" s="1"/>
  <c r="AD821" i="16" s="1"/>
  <c r="R820" i="16"/>
  <c r="Z819" i="16"/>
  <c r="Y819" i="16"/>
  <c r="AC820" i="16" s="1"/>
  <c r="AD820" i="16" s="1"/>
  <c r="R819" i="16"/>
  <c r="Z818" i="16"/>
  <c r="Y818" i="16"/>
  <c r="AC819" i="16" s="1"/>
  <c r="AD819" i="16" s="1"/>
  <c r="R818" i="16"/>
  <c r="Z817" i="16"/>
  <c r="Y817" i="16"/>
  <c r="AC818" i="16" s="1"/>
  <c r="AD818" i="16" s="1"/>
  <c r="R817" i="16"/>
  <c r="Z816" i="16"/>
  <c r="Y816" i="16"/>
  <c r="AC817" i="16" s="1"/>
  <c r="AD817" i="16" s="1"/>
  <c r="R816" i="16"/>
  <c r="Z815" i="16"/>
  <c r="Y815" i="16"/>
  <c r="AC816" i="16" s="1"/>
  <c r="AD816" i="16" s="1"/>
  <c r="R815" i="16"/>
  <c r="Z814" i="16"/>
  <c r="Y814" i="16"/>
  <c r="AC815" i="16" s="1"/>
  <c r="AD815" i="16" s="1"/>
  <c r="R814" i="16"/>
  <c r="Z813" i="16"/>
  <c r="Y813" i="16"/>
  <c r="AC814" i="16" s="1"/>
  <c r="AD814" i="16" s="1"/>
  <c r="R813" i="16"/>
  <c r="Z812" i="16"/>
  <c r="Y812" i="16"/>
  <c r="AC813" i="16" s="1"/>
  <c r="AD813" i="16" s="1"/>
  <c r="R812" i="16"/>
  <c r="Z811" i="16"/>
  <c r="Y811" i="16"/>
  <c r="AC812" i="16" s="1"/>
  <c r="AD812" i="16" s="1"/>
  <c r="R811" i="16"/>
  <c r="Z810" i="16"/>
  <c r="Y810" i="16"/>
  <c r="AC811" i="16" s="1"/>
  <c r="AD811" i="16" s="1"/>
  <c r="R810" i="16"/>
  <c r="Z809" i="16"/>
  <c r="Y809" i="16"/>
  <c r="AC810" i="16" s="1"/>
  <c r="AD810" i="16" s="1"/>
  <c r="R809" i="16"/>
  <c r="Z808" i="16"/>
  <c r="Y808" i="16"/>
  <c r="AC809" i="16" s="1"/>
  <c r="AD809" i="16" s="1"/>
  <c r="R808" i="16"/>
  <c r="Z807" i="16"/>
  <c r="Y807" i="16"/>
  <c r="AC808" i="16" s="1"/>
  <c r="AD808" i="16" s="1"/>
  <c r="R807" i="16"/>
  <c r="Z806" i="16"/>
  <c r="Y806" i="16"/>
  <c r="AC807" i="16" s="1"/>
  <c r="AD807" i="16" s="1"/>
  <c r="R806" i="16"/>
  <c r="Z805" i="16"/>
  <c r="Y805" i="16"/>
  <c r="AC806" i="16" s="1"/>
  <c r="AD806" i="16" s="1"/>
  <c r="R805" i="16"/>
  <c r="Z804" i="16"/>
  <c r="Y804" i="16"/>
  <c r="AC805" i="16" s="1"/>
  <c r="AD805" i="16" s="1"/>
  <c r="R804" i="16"/>
  <c r="Z803" i="16"/>
  <c r="Y803" i="16"/>
  <c r="AC804" i="16" s="1"/>
  <c r="AD804" i="16" s="1"/>
  <c r="R803" i="16"/>
  <c r="Z802" i="16"/>
  <c r="Y802" i="16"/>
  <c r="AC803" i="16" s="1"/>
  <c r="AD803" i="16" s="1"/>
  <c r="R802" i="16"/>
  <c r="Z801" i="16"/>
  <c r="Y801" i="16"/>
  <c r="AC802" i="16" s="1"/>
  <c r="AD802" i="16" s="1"/>
  <c r="R801" i="16"/>
  <c r="Z800" i="16"/>
  <c r="Y800" i="16"/>
  <c r="AC801" i="16" s="1"/>
  <c r="AD801" i="16" s="1"/>
  <c r="R800" i="16"/>
  <c r="Z799" i="16"/>
  <c r="Y799" i="16"/>
  <c r="AC800" i="16" s="1"/>
  <c r="AD800" i="16" s="1"/>
  <c r="R799" i="16"/>
  <c r="Z798" i="16"/>
  <c r="Y798" i="16"/>
  <c r="AC799" i="16" s="1"/>
  <c r="AD799" i="16" s="1"/>
  <c r="R798" i="16"/>
  <c r="Z797" i="16"/>
  <c r="Y797" i="16"/>
  <c r="AC798" i="16" s="1"/>
  <c r="AD798" i="16" s="1"/>
  <c r="R797" i="16"/>
  <c r="Z796" i="16"/>
  <c r="Y796" i="16"/>
  <c r="AC797" i="16" s="1"/>
  <c r="AD797" i="16" s="1"/>
  <c r="R796" i="16"/>
  <c r="Z795" i="16"/>
  <c r="Y795" i="16"/>
  <c r="AC796" i="16" s="1"/>
  <c r="AD796" i="16" s="1"/>
  <c r="R795" i="16"/>
  <c r="Z794" i="16"/>
  <c r="Y794" i="16"/>
  <c r="AC795" i="16" s="1"/>
  <c r="AD795" i="16" s="1"/>
  <c r="R794" i="16"/>
  <c r="Z793" i="16"/>
  <c r="Y793" i="16"/>
  <c r="AC794" i="16" s="1"/>
  <c r="AD794" i="16" s="1"/>
  <c r="R793" i="16"/>
  <c r="Z792" i="16"/>
  <c r="Y792" i="16"/>
  <c r="AC793" i="16" s="1"/>
  <c r="AD793" i="16" s="1"/>
  <c r="R792" i="16"/>
  <c r="Z791" i="16"/>
  <c r="Y791" i="16"/>
  <c r="AC792" i="16" s="1"/>
  <c r="AD792" i="16" s="1"/>
  <c r="R791" i="16"/>
  <c r="Z790" i="16"/>
  <c r="Y790" i="16"/>
  <c r="AC791" i="16" s="1"/>
  <c r="AD791" i="16" s="1"/>
  <c r="R790" i="16"/>
  <c r="Z789" i="16"/>
  <c r="Y789" i="16"/>
  <c r="AC790" i="16" s="1"/>
  <c r="AD790" i="16" s="1"/>
  <c r="R789" i="16"/>
  <c r="Z788" i="16"/>
  <c r="Y788" i="16"/>
  <c r="AC789" i="16" s="1"/>
  <c r="AD789" i="16" s="1"/>
  <c r="R788" i="16"/>
  <c r="Z787" i="16"/>
  <c r="Y787" i="16"/>
  <c r="AC788" i="16" s="1"/>
  <c r="AD788" i="16" s="1"/>
  <c r="R787" i="16"/>
  <c r="Z786" i="16"/>
  <c r="Y786" i="16"/>
  <c r="AC787" i="16" s="1"/>
  <c r="AD787" i="16" s="1"/>
  <c r="R786" i="16"/>
  <c r="Z785" i="16"/>
  <c r="Y785" i="16"/>
  <c r="AC786" i="16" s="1"/>
  <c r="AD786" i="16" s="1"/>
  <c r="R785" i="16"/>
  <c r="Z784" i="16"/>
  <c r="Y784" i="16"/>
  <c r="AC785" i="16" s="1"/>
  <c r="AD785" i="16" s="1"/>
  <c r="R784" i="16"/>
  <c r="Z783" i="16"/>
  <c r="Y783" i="16"/>
  <c r="AC784" i="16" s="1"/>
  <c r="AD784" i="16" s="1"/>
  <c r="R783" i="16"/>
  <c r="Z782" i="16"/>
  <c r="Y782" i="16"/>
  <c r="AC783" i="16" s="1"/>
  <c r="AD783" i="16" s="1"/>
  <c r="R782" i="16"/>
  <c r="Z781" i="16"/>
  <c r="Y781" i="16"/>
  <c r="AC782" i="16" s="1"/>
  <c r="AD782" i="16" s="1"/>
  <c r="R781" i="16"/>
  <c r="Z780" i="16"/>
  <c r="Y780" i="16"/>
  <c r="AC781" i="16" s="1"/>
  <c r="AD781" i="16" s="1"/>
  <c r="R780" i="16"/>
  <c r="Z779" i="16"/>
  <c r="Y779" i="16"/>
  <c r="AC780" i="16" s="1"/>
  <c r="AD780" i="16" s="1"/>
  <c r="R779" i="16"/>
  <c r="Z778" i="16"/>
  <c r="Y778" i="16"/>
  <c r="AC779" i="16" s="1"/>
  <c r="AD779" i="16" s="1"/>
  <c r="R778" i="16"/>
  <c r="Z777" i="16"/>
  <c r="Y777" i="16"/>
  <c r="AC778" i="16" s="1"/>
  <c r="AD778" i="16" s="1"/>
  <c r="R777" i="16"/>
  <c r="Z776" i="16"/>
  <c r="Y776" i="16"/>
  <c r="AC777" i="16" s="1"/>
  <c r="AD777" i="16" s="1"/>
  <c r="R776" i="16"/>
  <c r="Z775" i="16"/>
  <c r="Y775" i="16"/>
  <c r="AC776" i="16" s="1"/>
  <c r="AD776" i="16" s="1"/>
  <c r="R775" i="16"/>
  <c r="Z774" i="16"/>
  <c r="Y774" i="16"/>
  <c r="AC775" i="16" s="1"/>
  <c r="AD775" i="16" s="1"/>
  <c r="R774" i="16"/>
  <c r="Z773" i="16"/>
  <c r="Y773" i="16"/>
  <c r="AC774" i="16" s="1"/>
  <c r="AD774" i="16" s="1"/>
  <c r="R773" i="16"/>
  <c r="Z772" i="16"/>
  <c r="Y772" i="16"/>
  <c r="AC773" i="16" s="1"/>
  <c r="AD773" i="16" s="1"/>
  <c r="R772" i="16"/>
  <c r="Z771" i="16"/>
  <c r="Y771" i="16"/>
  <c r="AC772" i="16" s="1"/>
  <c r="AD772" i="16" s="1"/>
  <c r="R771" i="16"/>
  <c r="Z770" i="16"/>
  <c r="Y770" i="16"/>
  <c r="AC771" i="16" s="1"/>
  <c r="AD771" i="16" s="1"/>
  <c r="R770" i="16"/>
  <c r="Z769" i="16"/>
  <c r="Y769" i="16"/>
  <c r="AC770" i="16" s="1"/>
  <c r="AD770" i="16" s="1"/>
  <c r="R769" i="16"/>
  <c r="Z768" i="16"/>
  <c r="Y768" i="16"/>
  <c r="AC769" i="16" s="1"/>
  <c r="AD769" i="16" s="1"/>
  <c r="R768" i="16"/>
  <c r="Z767" i="16"/>
  <c r="Y767" i="16"/>
  <c r="AC768" i="16" s="1"/>
  <c r="AD768" i="16" s="1"/>
  <c r="R767" i="16"/>
  <c r="Z766" i="16"/>
  <c r="Y766" i="16"/>
  <c r="AC767" i="16" s="1"/>
  <c r="AD767" i="16" s="1"/>
  <c r="R766" i="16"/>
  <c r="Z765" i="16"/>
  <c r="Y765" i="16"/>
  <c r="AC766" i="16" s="1"/>
  <c r="AD766" i="16" s="1"/>
  <c r="R765" i="16"/>
  <c r="Z764" i="16"/>
  <c r="Y764" i="16"/>
  <c r="AC765" i="16" s="1"/>
  <c r="AD765" i="16" s="1"/>
  <c r="R764" i="16"/>
  <c r="Z763" i="16"/>
  <c r="Y763" i="16"/>
  <c r="AC764" i="16" s="1"/>
  <c r="AD764" i="16" s="1"/>
  <c r="R763" i="16"/>
  <c r="Z762" i="16"/>
  <c r="Y762" i="16"/>
  <c r="AC763" i="16" s="1"/>
  <c r="AD763" i="16" s="1"/>
  <c r="R762" i="16"/>
  <c r="Z761" i="16"/>
  <c r="Y761" i="16"/>
  <c r="AC762" i="16" s="1"/>
  <c r="AD762" i="16" s="1"/>
  <c r="R761" i="16"/>
  <c r="Z760" i="16"/>
  <c r="Y760" i="16"/>
  <c r="AC761" i="16" s="1"/>
  <c r="AD761" i="16" s="1"/>
  <c r="R760" i="16"/>
  <c r="Z759" i="16"/>
  <c r="Y759" i="16"/>
  <c r="AC760" i="16" s="1"/>
  <c r="AD760" i="16" s="1"/>
  <c r="R759" i="16"/>
  <c r="Z758" i="16"/>
  <c r="Y758" i="16"/>
  <c r="AC759" i="16" s="1"/>
  <c r="AD759" i="16" s="1"/>
  <c r="R758" i="16"/>
  <c r="Z757" i="16"/>
  <c r="Y757" i="16"/>
  <c r="AC758" i="16" s="1"/>
  <c r="AD758" i="16" s="1"/>
  <c r="R757" i="16"/>
  <c r="Z756" i="16"/>
  <c r="Y756" i="16"/>
  <c r="AC757" i="16" s="1"/>
  <c r="AD757" i="16" s="1"/>
  <c r="R756" i="16"/>
  <c r="Z755" i="16"/>
  <c r="Y755" i="16"/>
  <c r="AC756" i="16" s="1"/>
  <c r="AD756" i="16" s="1"/>
  <c r="R755" i="16"/>
  <c r="Z754" i="16"/>
  <c r="Y754" i="16"/>
  <c r="AC755" i="16" s="1"/>
  <c r="AD755" i="16" s="1"/>
  <c r="R754" i="16"/>
  <c r="Z753" i="16"/>
  <c r="Y753" i="16"/>
  <c r="AC754" i="16" s="1"/>
  <c r="AD754" i="16" s="1"/>
  <c r="R753" i="16"/>
  <c r="Z752" i="16"/>
  <c r="Y752" i="16"/>
  <c r="AC753" i="16" s="1"/>
  <c r="AD753" i="16" s="1"/>
  <c r="R752" i="16"/>
  <c r="Z751" i="16"/>
  <c r="Y751" i="16"/>
  <c r="AC752" i="16" s="1"/>
  <c r="AD752" i="16" s="1"/>
  <c r="R751" i="16"/>
  <c r="Z750" i="16"/>
  <c r="Y750" i="16"/>
  <c r="AC751" i="16" s="1"/>
  <c r="AD751" i="16" s="1"/>
  <c r="R750" i="16"/>
  <c r="Z749" i="16"/>
  <c r="Y749" i="16"/>
  <c r="AC750" i="16" s="1"/>
  <c r="AD750" i="16" s="1"/>
  <c r="R749" i="16"/>
  <c r="Z748" i="16"/>
  <c r="Y748" i="16"/>
  <c r="AC749" i="16" s="1"/>
  <c r="AD749" i="16" s="1"/>
  <c r="R748" i="16"/>
  <c r="Z747" i="16"/>
  <c r="Y747" i="16"/>
  <c r="AC748" i="16" s="1"/>
  <c r="AD748" i="16" s="1"/>
  <c r="R747" i="16"/>
  <c r="Z746" i="16"/>
  <c r="Y746" i="16"/>
  <c r="AC747" i="16" s="1"/>
  <c r="AD747" i="16" s="1"/>
  <c r="R746" i="16"/>
  <c r="Z745" i="16"/>
  <c r="Y745" i="16"/>
  <c r="AC746" i="16" s="1"/>
  <c r="AD746" i="16" s="1"/>
  <c r="R745" i="16"/>
  <c r="Z744" i="16"/>
  <c r="Y744" i="16"/>
  <c r="AC745" i="16" s="1"/>
  <c r="AD745" i="16" s="1"/>
  <c r="R744" i="16"/>
  <c r="Z743" i="16"/>
  <c r="Y743" i="16"/>
  <c r="AC744" i="16" s="1"/>
  <c r="AD744" i="16" s="1"/>
  <c r="R743" i="16"/>
  <c r="Z742" i="16"/>
  <c r="Y742" i="16"/>
  <c r="AC743" i="16" s="1"/>
  <c r="AD743" i="16" s="1"/>
  <c r="R742" i="16"/>
  <c r="Z741" i="16"/>
  <c r="Y741" i="16"/>
  <c r="AC742" i="16" s="1"/>
  <c r="AD742" i="16" s="1"/>
  <c r="R741" i="16"/>
  <c r="Z740" i="16"/>
  <c r="Y740" i="16"/>
  <c r="AC741" i="16" s="1"/>
  <c r="AD741" i="16" s="1"/>
  <c r="R740" i="16"/>
  <c r="Z739" i="16"/>
  <c r="Y739" i="16"/>
  <c r="AC740" i="16" s="1"/>
  <c r="AD740" i="16" s="1"/>
  <c r="R739" i="16"/>
  <c r="Z738" i="16"/>
  <c r="Y738" i="16"/>
  <c r="AC739" i="16" s="1"/>
  <c r="AD739" i="16" s="1"/>
  <c r="R738" i="16"/>
  <c r="Z737" i="16"/>
  <c r="Y737" i="16"/>
  <c r="AC738" i="16" s="1"/>
  <c r="AD738" i="16" s="1"/>
  <c r="R737" i="16"/>
  <c r="Z736" i="16"/>
  <c r="Y736" i="16"/>
  <c r="AC737" i="16" s="1"/>
  <c r="AD737" i="16" s="1"/>
  <c r="R736" i="16"/>
  <c r="Z735" i="16"/>
  <c r="Y735" i="16"/>
  <c r="AC736" i="16" s="1"/>
  <c r="AD736" i="16" s="1"/>
  <c r="R735" i="16"/>
  <c r="Z734" i="16"/>
  <c r="Y734" i="16"/>
  <c r="AC735" i="16" s="1"/>
  <c r="AD735" i="16" s="1"/>
  <c r="R734" i="16"/>
  <c r="Z733" i="16"/>
  <c r="Y733" i="16"/>
  <c r="AC734" i="16" s="1"/>
  <c r="AD734" i="16" s="1"/>
  <c r="R733" i="16"/>
  <c r="Z732" i="16"/>
  <c r="Y732" i="16"/>
  <c r="AC733" i="16" s="1"/>
  <c r="AD733" i="16" s="1"/>
  <c r="R732" i="16"/>
  <c r="Z731" i="16"/>
  <c r="Y731" i="16"/>
  <c r="AC732" i="16" s="1"/>
  <c r="AD732" i="16" s="1"/>
  <c r="R731" i="16"/>
  <c r="Z730" i="16"/>
  <c r="Y730" i="16"/>
  <c r="AC731" i="16" s="1"/>
  <c r="AD731" i="16" s="1"/>
  <c r="R730" i="16"/>
  <c r="Z729" i="16"/>
  <c r="Y729" i="16"/>
  <c r="AC730" i="16" s="1"/>
  <c r="AD730" i="16" s="1"/>
  <c r="R729" i="16"/>
  <c r="Z728" i="16"/>
  <c r="Y728" i="16"/>
  <c r="AC729" i="16" s="1"/>
  <c r="AD729" i="16" s="1"/>
  <c r="R728" i="16"/>
  <c r="Z727" i="16"/>
  <c r="Y727" i="16"/>
  <c r="AC728" i="16" s="1"/>
  <c r="AD728" i="16" s="1"/>
  <c r="R727" i="16"/>
  <c r="Z726" i="16"/>
  <c r="Y726" i="16"/>
  <c r="AC727" i="16" s="1"/>
  <c r="AD727" i="16" s="1"/>
  <c r="R726" i="16"/>
  <c r="Z725" i="16"/>
  <c r="Y725" i="16"/>
  <c r="AC726" i="16" s="1"/>
  <c r="AD726" i="16" s="1"/>
  <c r="R725" i="16"/>
  <c r="Z724" i="16"/>
  <c r="Y724" i="16"/>
  <c r="AC725" i="16" s="1"/>
  <c r="AD725" i="16" s="1"/>
  <c r="R724" i="16"/>
  <c r="Z723" i="16"/>
  <c r="Y723" i="16"/>
  <c r="AC724" i="16" s="1"/>
  <c r="AD724" i="16" s="1"/>
  <c r="R723" i="16"/>
  <c r="Z722" i="16"/>
  <c r="Y722" i="16"/>
  <c r="AC723" i="16" s="1"/>
  <c r="AD723" i="16" s="1"/>
  <c r="R722" i="16"/>
  <c r="Z721" i="16"/>
  <c r="Y721" i="16"/>
  <c r="AC722" i="16" s="1"/>
  <c r="AD722" i="16" s="1"/>
  <c r="R721" i="16"/>
  <c r="Z720" i="16"/>
  <c r="Y720" i="16"/>
  <c r="AC721" i="16" s="1"/>
  <c r="AD721" i="16" s="1"/>
  <c r="R720" i="16"/>
  <c r="Z719" i="16"/>
  <c r="Y719" i="16"/>
  <c r="AC720" i="16" s="1"/>
  <c r="AD720" i="16" s="1"/>
  <c r="R719" i="16"/>
  <c r="Z718" i="16"/>
  <c r="Y718" i="16"/>
  <c r="AC719" i="16" s="1"/>
  <c r="AD719" i="16" s="1"/>
  <c r="R718" i="16"/>
  <c r="Z717" i="16"/>
  <c r="Y717" i="16"/>
  <c r="AC718" i="16" s="1"/>
  <c r="AD718" i="16" s="1"/>
  <c r="R717" i="16"/>
  <c r="Z716" i="16"/>
  <c r="Y716" i="16"/>
  <c r="AC717" i="16" s="1"/>
  <c r="AD717" i="16" s="1"/>
  <c r="R716" i="16"/>
  <c r="Z715" i="16"/>
  <c r="Y715" i="16"/>
  <c r="AC716" i="16" s="1"/>
  <c r="AD716" i="16" s="1"/>
  <c r="R715" i="16"/>
  <c r="Z714" i="16"/>
  <c r="Y714" i="16"/>
  <c r="AC715" i="16" s="1"/>
  <c r="AD715" i="16" s="1"/>
  <c r="R714" i="16"/>
  <c r="Z713" i="16"/>
  <c r="Y713" i="16"/>
  <c r="AC714" i="16" s="1"/>
  <c r="AD714" i="16" s="1"/>
  <c r="R713" i="16"/>
  <c r="Z712" i="16"/>
  <c r="Y712" i="16"/>
  <c r="AC713" i="16" s="1"/>
  <c r="AD713" i="16" s="1"/>
  <c r="R712" i="16"/>
  <c r="Z711" i="16"/>
  <c r="Y711" i="16"/>
  <c r="AC712" i="16" s="1"/>
  <c r="AD712" i="16" s="1"/>
  <c r="R711" i="16"/>
  <c r="Z710" i="16"/>
  <c r="Y710" i="16"/>
  <c r="AC711" i="16" s="1"/>
  <c r="AD711" i="16" s="1"/>
  <c r="R710" i="16"/>
  <c r="Z709" i="16"/>
  <c r="Y709" i="16"/>
  <c r="AC710" i="16" s="1"/>
  <c r="AD710" i="16" s="1"/>
  <c r="R709" i="16"/>
  <c r="Z708" i="16"/>
  <c r="Y708" i="16"/>
  <c r="AC709" i="16" s="1"/>
  <c r="AD709" i="16" s="1"/>
  <c r="R708" i="16"/>
  <c r="Z707" i="16"/>
  <c r="Y707" i="16"/>
  <c r="AC708" i="16" s="1"/>
  <c r="AD708" i="16" s="1"/>
  <c r="R707" i="16"/>
  <c r="Z706" i="16"/>
  <c r="Y706" i="16"/>
  <c r="AC707" i="16" s="1"/>
  <c r="AD707" i="16" s="1"/>
  <c r="R706" i="16"/>
  <c r="Z705" i="16"/>
  <c r="Y705" i="16"/>
  <c r="AC706" i="16" s="1"/>
  <c r="AD706" i="16" s="1"/>
  <c r="R705" i="16"/>
  <c r="Z704" i="16"/>
  <c r="Y704" i="16"/>
  <c r="AC705" i="16" s="1"/>
  <c r="AD705" i="16" s="1"/>
  <c r="R704" i="16"/>
  <c r="Z703" i="16"/>
  <c r="Y703" i="16"/>
  <c r="AC704" i="16" s="1"/>
  <c r="AD704" i="16" s="1"/>
  <c r="R703" i="16"/>
  <c r="Z702" i="16"/>
  <c r="Y702" i="16"/>
  <c r="AC703" i="16" s="1"/>
  <c r="AD703" i="16" s="1"/>
  <c r="R702" i="16"/>
  <c r="Z701" i="16"/>
  <c r="Y701" i="16"/>
  <c r="AC702" i="16" s="1"/>
  <c r="AD702" i="16" s="1"/>
  <c r="R701" i="16"/>
  <c r="Z700" i="16"/>
  <c r="Y700" i="16"/>
  <c r="AC701" i="16" s="1"/>
  <c r="AD701" i="16" s="1"/>
  <c r="R700" i="16"/>
  <c r="Z699" i="16"/>
  <c r="Y699" i="16"/>
  <c r="AC700" i="16" s="1"/>
  <c r="AD700" i="16" s="1"/>
  <c r="R699" i="16"/>
  <c r="Z698" i="16"/>
  <c r="Y698" i="16"/>
  <c r="AC699" i="16" s="1"/>
  <c r="AD699" i="16" s="1"/>
  <c r="R698" i="16"/>
  <c r="Z697" i="16"/>
  <c r="Y697" i="16"/>
  <c r="AC698" i="16" s="1"/>
  <c r="AD698" i="16" s="1"/>
  <c r="R697" i="16"/>
  <c r="Z696" i="16"/>
  <c r="Y696" i="16"/>
  <c r="AC697" i="16" s="1"/>
  <c r="AD697" i="16" s="1"/>
  <c r="R696" i="16"/>
  <c r="Z695" i="16"/>
  <c r="Y695" i="16"/>
  <c r="AC696" i="16" s="1"/>
  <c r="AD696" i="16" s="1"/>
  <c r="R695" i="16"/>
  <c r="Z694" i="16"/>
  <c r="Y694" i="16"/>
  <c r="AC695" i="16" s="1"/>
  <c r="AD695" i="16" s="1"/>
  <c r="R694" i="16"/>
  <c r="Z693" i="16"/>
  <c r="Y693" i="16"/>
  <c r="AC694" i="16" s="1"/>
  <c r="AD694" i="16" s="1"/>
  <c r="R693" i="16"/>
  <c r="Z692" i="16"/>
  <c r="Y692" i="16"/>
  <c r="AC693" i="16" s="1"/>
  <c r="AD693" i="16" s="1"/>
  <c r="R692" i="16"/>
  <c r="Z691" i="16"/>
  <c r="Y691" i="16"/>
  <c r="AC692" i="16" s="1"/>
  <c r="AD692" i="16" s="1"/>
  <c r="R691" i="16"/>
  <c r="Z690" i="16"/>
  <c r="Y690" i="16"/>
  <c r="AC691" i="16" s="1"/>
  <c r="AD691" i="16" s="1"/>
  <c r="R690" i="16"/>
  <c r="Z689" i="16"/>
  <c r="Y689" i="16"/>
  <c r="AC690" i="16" s="1"/>
  <c r="AD690" i="16" s="1"/>
  <c r="R689" i="16"/>
  <c r="Z688" i="16"/>
  <c r="Y688" i="16"/>
  <c r="AC689" i="16" s="1"/>
  <c r="AD689" i="16" s="1"/>
  <c r="R688" i="16"/>
  <c r="Z687" i="16"/>
  <c r="Y687" i="16"/>
  <c r="AC688" i="16" s="1"/>
  <c r="AD688" i="16" s="1"/>
  <c r="R687" i="16"/>
  <c r="Z686" i="16"/>
  <c r="Y686" i="16"/>
  <c r="AC687" i="16" s="1"/>
  <c r="AD687" i="16" s="1"/>
  <c r="R686" i="16"/>
  <c r="Z685" i="16"/>
  <c r="Y685" i="16"/>
  <c r="AC686" i="16" s="1"/>
  <c r="AD686" i="16" s="1"/>
  <c r="R685" i="16"/>
  <c r="Z684" i="16"/>
  <c r="Y684" i="16"/>
  <c r="AC685" i="16" s="1"/>
  <c r="AD685" i="16" s="1"/>
  <c r="R684" i="16"/>
  <c r="Z683" i="16"/>
  <c r="Y683" i="16"/>
  <c r="AC684" i="16" s="1"/>
  <c r="AD684" i="16" s="1"/>
  <c r="R683" i="16"/>
  <c r="Z682" i="16"/>
  <c r="Y682" i="16"/>
  <c r="AC683" i="16" s="1"/>
  <c r="AD683" i="16" s="1"/>
  <c r="R682" i="16"/>
  <c r="Z681" i="16"/>
  <c r="Y681" i="16"/>
  <c r="AC682" i="16" s="1"/>
  <c r="AD682" i="16" s="1"/>
  <c r="R681" i="16"/>
  <c r="Z680" i="16"/>
  <c r="Y680" i="16"/>
  <c r="AC681" i="16" s="1"/>
  <c r="AD681" i="16" s="1"/>
  <c r="R680" i="16"/>
  <c r="Z679" i="16"/>
  <c r="Y679" i="16"/>
  <c r="AC680" i="16" s="1"/>
  <c r="AD680" i="16" s="1"/>
  <c r="R679" i="16"/>
  <c r="Z678" i="16"/>
  <c r="Y678" i="16"/>
  <c r="AC679" i="16" s="1"/>
  <c r="AD679" i="16" s="1"/>
  <c r="R678" i="16"/>
  <c r="Z677" i="16"/>
  <c r="Y677" i="16"/>
  <c r="AC678" i="16" s="1"/>
  <c r="AD678" i="16" s="1"/>
  <c r="R677" i="16"/>
  <c r="Z676" i="16"/>
  <c r="Y676" i="16"/>
  <c r="AC677" i="16" s="1"/>
  <c r="AD677" i="16" s="1"/>
  <c r="R676" i="16"/>
  <c r="Z675" i="16"/>
  <c r="Y675" i="16"/>
  <c r="AC676" i="16" s="1"/>
  <c r="AD676" i="16" s="1"/>
  <c r="R675" i="16"/>
  <c r="Z674" i="16"/>
  <c r="Y674" i="16"/>
  <c r="AC675" i="16" s="1"/>
  <c r="AD675" i="16" s="1"/>
  <c r="R674" i="16"/>
  <c r="Z673" i="16"/>
  <c r="Y673" i="16"/>
  <c r="AC674" i="16" s="1"/>
  <c r="AD674" i="16" s="1"/>
  <c r="R673" i="16"/>
  <c r="Z672" i="16"/>
  <c r="Y672" i="16"/>
  <c r="AC673" i="16" s="1"/>
  <c r="AD673" i="16" s="1"/>
  <c r="R672" i="16"/>
  <c r="Z671" i="16"/>
  <c r="Y671" i="16"/>
  <c r="AC672" i="16" s="1"/>
  <c r="AD672" i="16" s="1"/>
  <c r="R671" i="16"/>
  <c r="Z670" i="16"/>
  <c r="Y670" i="16"/>
  <c r="AC671" i="16" s="1"/>
  <c r="AD671" i="16" s="1"/>
  <c r="R670" i="16"/>
  <c r="Z669" i="16"/>
  <c r="Y669" i="16"/>
  <c r="AC670" i="16" s="1"/>
  <c r="AD670" i="16" s="1"/>
  <c r="R669" i="16"/>
  <c r="Z668" i="16"/>
  <c r="Y668" i="16"/>
  <c r="AC669" i="16" s="1"/>
  <c r="AD669" i="16" s="1"/>
  <c r="R668" i="16"/>
  <c r="Z667" i="16"/>
  <c r="Y667" i="16"/>
  <c r="AC668" i="16" s="1"/>
  <c r="AD668" i="16" s="1"/>
  <c r="R667" i="16"/>
  <c r="Z666" i="16"/>
  <c r="Y666" i="16"/>
  <c r="AC667" i="16" s="1"/>
  <c r="AD667" i="16" s="1"/>
  <c r="R666" i="16"/>
  <c r="Z665" i="16"/>
  <c r="Y665" i="16"/>
  <c r="AC666" i="16" s="1"/>
  <c r="AD666" i="16" s="1"/>
  <c r="R665" i="16"/>
  <c r="Z664" i="16"/>
  <c r="Y664" i="16"/>
  <c r="AC665" i="16" s="1"/>
  <c r="AD665" i="16" s="1"/>
  <c r="R664" i="16"/>
  <c r="Z663" i="16"/>
  <c r="Y663" i="16"/>
  <c r="AC664" i="16" s="1"/>
  <c r="AD664" i="16" s="1"/>
  <c r="R663" i="16"/>
  <c r="Z662" i="16"/>
  <c r="Y662" i="16"/>
  <c r="AC663" i="16" s="1"/>
  <c r="AD663" i="16" s="1"/>
  <c r="R662" i="16"/>
  <c r="Z661" i="16"/>
  <c r="Y661" i="16"/>
  <c r="AC662" i="16" s="1"/>
  <c r="AD662" i="16" s="1"/>
  <c r="R661" i="16"/>
  <c r="Z660" i="16"/>
  <c r="Y660" i="16"/>
  <c r="AC661" i="16" s="1"/>
  <c r="AD661" i="16" s="1"/>
  <c r="R660" i="16"/>
  <c r="AH659" i="16"/>
  <c r="AG659" i="16"/>
  <c r="Z659" i="16"/>
  <c r="Y659" i="16"/>
  <c r="AC660" i="16" s="1"/>
  <c r="AD660" i="16" s="1"/>
  <c r="R659" i="16"/>
  <c r="AH658" i="16"/>
  <c r="AG658" i="16"/>
  <c r="Z658" i="16"/>
  <c r="Y658" i="16"/>
  <c r="AC659" i="16" s="1"/>
  <c r="AD659" i="16" s="1"/>
  <c r="R658" i="16"/>
  <c r="AH657" i="16"/>
  <c r="AG657" i="16"/>
  <c r="Z657" i="16"/>
  <c r="Y657" i="16"/>
  <c r="AC658" i="16" s="1"/>
  <c r="AD658" i="16" s="1"/>
  <c r="R657" i="16"/>
  <c r="AH656" i="16"/>
  <c r="AG656" i="16"/>
  <c r="Z656" i="16"/>
  <c r="Y656" i="16"/>
  <c r="AC657" i="16" s="1"/>
  <c r="AD657" i="16" s="1"/>
  <c r="R656" i="16"/>
  <c r="AH655" i="16"/>
  <c r="AG655" i="16"/>
  <c r="Z655" i="16"/>
  <c r="Y655" i="16"/>
  <c r="AC656" i="16" s="1"/>
  <c r="AD656" i="16" s="1"/>
  <c r="R655" i="16"/>
  <c r="AH654" i="16"/>
  <c r="AG654" i="16"/>
  <c r="Z654" i="16"/>
  <c r="Y654" i="16"/>
  <c r="AC655" i="16" s="1"/>
  <c r="AD655" i="16" s="1"/>
  <c r="R654" i="16"/>
  <c r="AH653" i="16"/>
  <c r="AG653" i="16"/>
  <c r="Z653" i="16"/>
  <c r="Y653" i="16"/>
  <c r="AC654" i="16" s="1"/>
  <c r="AD654" i="16" s="1"/>
  <c r="R653" i="16"/>
  <c r="AH652" i="16"/>
  <c r="AG652" i="16"/>
  <c r="Z652" i="16"/>
  <c r="Y652" i="16"/>
  <c r="AC653" i="16" s="1"/>
  <c r="AD653" i="16" s="1"/>
  <c r="R652" i="16"/>
  <c r="AH651" i="16"/>
  <c r="AG651" i="16"/>
  <c r="Z651" i="16"/>
  <c r="Y651" i="16"/>
  <c r="AC652" i="16" s="1"/>
  <c r="AD652" i="16" s="1"/>
  <c r="R651" i="16"/>
  <c r="AH650" i="16"/>
  <c r="AG650" i="16"/>
  <c r="Z650" i="16"/>
  <c r="Y650" i="16"/>
  <c r="AC651" i="16" s="1"/>
  <c r="AD651" i="16" s="1"/>
  <c r="R650" i="16"/>
  <c r="AH649" i="16"/>
  <c r="AG649" i="16"/>
  <c r="Z649" i="16"/>
  <c r="Y649" i="16"/>
  <c r="AC650" i="16" s="1"/>
  <c r="AD650" i="16" s="1"/>
  <c r="R649" i="16"/>
  <c r="AH648" i="16"/>
  <c r="AG648" i="16"/>
  <c r="Z648" i="16"/>
  <c r="Y648" i="16"/>
  <c r="AC649" i="16" s="1"/>
  <c r="AD649" i="16" s="1"/>
  <c r="R648" i="16"/>
  <c r="AH647" i="16"/>
  <c r="AG647" i="16"/>
  <c r="Z647" i="16"/>
  <c r="Y647" i="16"/>
  <c r="AC648" i="16" s="1"/>
  <c r="AD648" i="16" s="1"/>
  <c r="R647" i="16"/>
  <c r="AH646" i="16"/>
  <c r="AG646" i="16"/>
  <c r="Z646" i="16"/>
  <c r="Y646" i="16"/>
  <c r="AC647" i="16" s="1"/>
  <c r="AD647" i="16" s="1"/>
  <c r="R646" i="16"/>
  <c r="AH645" i="16"/>
  <c r="AG645" i="16"/>
  <c r="Z645" i="16"/>
  <c r="Y645" i="16"/>
  <c r="AC646" i="16" s="1"/>
  <c r="AD646" i="16" s="1"/>
  <c r="R645" i="16"/>
  <c r="AH644" i="16"/>
  <c r="AG644" i="16"/>
  <c r="Z644" i="16"/>
  <c r="Y644" i="16"/>
  <c r="AC645" i="16" s="1"/>
  <c r="AD645" i="16" s="1"/>
  <c r="R644" i="16"/>
  <c r="AH643" i="16"/>
  <c r="AG643" i="16"/>
  <c r="Z643" i="16"/>
  <c r="Y643" i="16"/>
  <c r="AC644" i="16" s="1"/>
  <c r="AD644" i="16" s="1"/>
  <c r="R643" i="16"/>
  <c r="AH642" i="16"/>
  <c r="AG642" i="16"/>
  <c r="Z642" i="16"/>
  <c r="Y642" i="16"/>
  <c r="AC643" i="16" s="1"/>
  <c r="AD643" i="16" s="1"/>
  <c r="R642" i="16"/>
  <c r="AH641" i="16"/>
  <c r="AG641" i="16"/>
  <c r="Z641" i="16"/>
  <c r="Y641" i="16"/>
  <c r="AC642" i="16" s="1"/>
  <c r="AD642" i="16" s="1"/>
  <c r="R641" i="16"/>
  <c r="AH640" i="16"/>
  <c r="AG640" i="16"/>
  <c r="Z640" i="16"/>
  <c r="Y640" i="16"/>
  <c r="AC641" i="16" s="1"/>
  <c r="AD641" i="16" s="1"/>
  <c r="R640" i="16"/>
  <c r="AH639" i="16"/>
  <c r="AG639" i="16"/>
  <c r="Z639" i="16"/>
  <c r="Y639" i="16"/>
  <c r="AC640" i="16" s="1"/>
  <c r="AD640" i="16" s="1"/>
  <c r="R639" i="16"/>
  <c r="AH638" i="16"/>
  <c r="AG638" i="16"/>
  <c r="Z638" i="16"/>
  <c r="Y638" i="16"/>
  <c r="AC639" i="16" s="1"/>
  <c r="AD639" i="16" s="1"/>
  <c r="R638" i="16"/>
  <c r="AH637" i="16"/>
  <c r="AG637" i="16"/>
  <c r="Z637" i="16"/>
  <c r="Y637" i="16"/>
  <c r="AC638" i="16" s="1"/>
  <c r="AD638" i="16" s="1"/>
  <c r="R637" i="16"/>
  <c r="AH636" i="16"/>
  <c r="AG636" i="16"/>
  <c r="Z636" i="16"/>
  <c r="Y636" i="16"/>
  <c r="AC637" i="16" s="1"/>
  <c r="AD637" i="16" s="1"/>
  <c r="R636" i="16"/>
  <c r="AH635" i="16"/>
  <c r="AG635" i="16"/>
  <c r="Z635" i="16"/>
  <c r="Y635" i="16"/>
  <c r="AC636" i="16" s="1"/>
  <c r="AD636" i="16" s="1"/>
  <c r="R635" i="16"/>
  <c r="AH634" i="16"/>
  <c r="AG634" i="16"/>
  <c r="Z634" i="16"/>
  <c r="Y634" i="16"/>
  <c r="AC635" i="16" s="1"/>
  <c r="AD635" i="16" s="1"/>
  <c r="R634" i="16"/>
  <c r="AH633" i="16"/>
  <c r="AG633" i="16"/>
  <c r="Z633" i="16"/>
  <c r="Y633" i="16"/>
  <c r="AC634" i="16" s="1"/>
  <c r="AD634" i="16" s="1"/>
  <c r="R633" i="16"/>
  <c r="AH632" i="16"/>
  <c r="AG632" i="16"/>
  <c r="Z632" i="16"/>
  <c r="Y632" i="16"/>
  <c r="AC633" i="16" s="1"/>
  <c r="AD633" i="16" s="1"/>
  <c r="R632" i="16"/>
  <c r="AH631" i="16"/>
  <c r="AG631" i="16"/>
  <c r="Z631" i="16"/>
  <c r="Y631" i="16"/>
  <c r="AC632" i="16" s="1"/>
  <c r="AD632" i="16" s="1"/>
  <c r="R631" i="16"/>
  <c r="AH630" i="16"/>
  <c r="AG630" i="16"/>
  <c r="Z630" i="16"/>
  <c r="Y630" i="16"/>
  <c r="AC631" i="16" s="1"/>
  <c r="AD631" i="16" s="1"/>
  <c r="R630" i="16"/>
  <c r="AH629" i="16"/>
  <c r="AG629" i="16"/>
  <c r="Z629" i="16"/>
  <c r="Y629" i="16"/>
  <c r="AC630" i="16" s="1"/>
  <c r="AD630" i="16" s="1"/>
  <c r="R629" i="16"/>
  <c r="AH628" i="16"/>
  <c r="AG628" i="16"/>
  <c r="Z628" i="16"/>
  <c r="Y628" i="16"/>
  <c r="AC629" i="16" s="1"/>
  <c r="AD629" i="16" s="1"/>
  <c r="R628" i="16"/>
  <c r="AH627" i="16"/>
  <c r="AG627" i="16"/>
  <c r="Z627" i="16"/>
  <c r="Y627" i="16"/>
  <c r="AC628" i="16" s="1"/>
  <c r="AD628" i="16" s="1"/>
  <c r="R627" i="16"/>
  <c r="AH626" i="16"/>
  <c r="AG626" i="16"/>
  <c r="Z626" i="16"/>
  <c r="Y626" i="16"/>
  <c r="AC627" i="16" s="1"/>
  <c r="AD627" i="16" s="1"/>
  <c r="R626" i="16"/>
  <c r="AH625" i="16"/>
  <c r="AG625" i="16"/>
  <c r="Z625" i="16"/>
  <c r="Y625" i="16"/>
  <c r="AC626" i="16" s="1"/>
  <c r="AD626" i="16" s="1"/>
  <c r="R625" i="16"/>
  <c r="AH624" i="16"/>
  <c r="AG624" i="16"/>
  <c r="Z624" i="16"/>
  <c r="Y624" i="16"/>
  <c r="AC625" i="16" s="1"/>
  <c r="AD625" i="16" s="1"/>
  <c r="R624" i="16"/>
  <c r="AH623" i="16"/>
  <c r="AG623" i="16"/>
  <c r="Z623" i="16"/>
  <c r="Y623" i="16"/>
  <c r="AC624" i="16" s="1"/>
  <c r="AD624" i="16" s="1"/>
  <c r="R623" i="16"/>
  <c r="AH622" i="16"/>
  <c r="AG622" i="16"/>
  <c r="Z622" i="16"/>
  <c r="Y622" i="16"/>
  <c r="AC623" i="16" s="1"/>
  <c r="AD623" i="16" s="1"/>
  <c r="R622" i="16"/>
  <c r="AH621" i="16"/>
  <c r="AG621" i="16"/>
  <c r="Z621" i="16"/>
  <c r="Y621" i="16"/>
  <c r="AC622" i="16" s="1"/>
  <c r="AD622" i="16" s="1"/>
  <c r="R621" i="16"/>
  <c r="AH620" i="16"/>
  <c r="AG620" i="16"/>
  <c r="Z620" i="16"/>
  <c r="Y620" i="16"/>
  <c r="AC621" i="16" s="1"/>
  <c r="AD621" i="16" s="1"/>
  <c r="R620" i="16"/>
  <c r="AH619" i="16"/>
  <c r="AG619" i="16"/>
  <c r="Z619" i="16"/>
  <c r="Y619" i="16"/>
  <c r="AC620" i="16" s="1"/>
  <c r="AD620" i="16" s="1"/>
  <c r="R619" i="16"/>
  <c r="AH618" i="16"/>
  <c r="AG618" i="16"/>
  <c r="Z618" i="16"/>
  <c r="Y618" i="16"/>
  <c r="AC619" i="16" s="1"/>
  <c r="AD619" i="16" s="1"/>
  <c r="R618" i="16"/>
  <c r="AH617" i="16"/>
  <c r="AG617" i="16"/>
  <c r="Z617" i="16"/>
  <c r="Y617" i="16"/>
  <c r="AC618" i="16" s="1"/>
  <c r="AD618" i="16" s="1"/>
  <c r="R617" i="16"/>
  <c r="AH616" i="16"/>
  <c r="AG616" i="16"/>
  <c r="Z616" i="16"/>
  <c r="Y616" i="16"/>
  <c r="AC617" i="16" s="1"/>
  <c r="AD617" i="16" s="1"/>
  <c r="R616" i="16"/>
  <c r="AH615" i="16"/>
  <c r="AG615" i="16"/>
  <c r="Z615" i="16"/>
  <c r="Y615" i="16"/>
  <c r="AC616" i="16" s="1"/>
  <c r="AD616" i="16" s="1"/>
  <c r="R615" i="16"/>
  <c r="AH614" i="16"/>
  <c r="AG614" i="16"/>
  <c r="Z614" i="16"/>
  <c r="Y614" i="16"/>
  <c r="AC615" i="16" s="1"/>
  <c r="AD615" i="16" s="1"/>
  <c r="R614" i="16"/>
  <c r="AH613" i="16"/>
  <c r="AG613" i="16"/>
  <c r="Z613" i="16"/>
  <c r="Y613" i="16"/>
  <c r="AC614" i="16" s="1"/>
  <c r="AD614" i="16" s="1"/>
  <c r="R613" i="16"/>
  <c r="AH612" i="16"/>
  <c r="AG612" i="16"/>
  <c r="Z612" i="16"/>
  <c r="Y612" i="16"/>
  <c r="AC613" i="16" s="1"/>
  <c r="AD613" i="16" s="1"/>
  <c r="R612" i="16"/>
  <c r="AH611" i="16"/>
  <c r="AG611" i="16"/>
  <c r="Z611" i="16"/>
  <c r="Y611" i="16"/>
  <c r="AC612" i="16" s="1"/>
  <c r="AD612" i="16" s="1"/>
  <c r="R611" i="16"/>
  <c r="AH610" i="16"/>
  <c r="AG610" i="16"/>
  <c r="Z610" i="16"/>
  <c r="Y610" i="16"/>
  <c r="AC611" i="16" s="1"/>
  <c r="AD611" i="16" s="1"/>
  <c r="R610" i="16"/>
  <c r="AH609" i="16"/>
  <c r="AG609" i="16"/>
  <c r="Z609" i="16"/>
  <c r="Y609" i="16"/>
  <c r="AC610" i="16" s="1"/>
  <c r="AD610" i="16" s="1"/>
  <c r="R609" i="16"/>
  <c r="AH608" i="16"/>
  <c r="AG608" i="16"/>
  <c r="Z608" i="16"/>
  <c r="Y608" i="16"/>
  <c r="AC609" i="16" s="1"/>
  <c r="AD609" i="16" s="1"/>
  <c r="R608" i="16"/>
  <c r="AH607" i="16"/>
  <c r="AG607" i="16"/>
  <c r="Z607" i="16"/>
  <c r="Y607" i="16"/>
  <c r="AC608" i="16" s="1"/>
  <c r="AD608" i="16" s="1"/>
  <c r="R607" i="16"/>
  <c r="AH606" i="16"/>
  <c r="AG606" i="16"/>
  <c r="Z606" i="16"/>
  <c r="Y606" i="16"/>
  <c r="AC607" i="16" s="1"/>
  <c r="AD607" i="16" s="1"/>
  <c r="R606" i="16"/>
  <c r="AH605" i="16"/>
  <c r="AG605" i="16"/>
  <c r="Z605" i="16"/>
  <c r="Y605" i="16"/>
  <c r="AC606" i="16" s="1"/>
  <c r="AD606" i="16" s="1"/>
  <c r="R605" i="16"/>
  <c r="AH604" i="16"/>
  <c r="AG604" i="16"/>
  <c r="Z604" i="16"/>
  <c r="Y604" i="16"/>
  <c r="AC605" i="16" s="1"/>
  <c r="AD605" i="16" s="1"/>
  <c r="R604" i="16"/>
  <c r="AH603" i="16"/>
  <c r="AG603" i="16"/>
  <c r="Z603" i="16"/>
  <c r="Y603" i="16"/>
  <c r="AC604" i="16" s="1"/>
  <c r="AD604" i="16" s="1"/>
  <c r="R603" i="16"/>
  <c r="AH602" i="16"/>
  <c r="AG602" i="16"/>
  <c r="Z602" i="16"/>
  <c r="Y602" i="16"/>
  <c r="AC603" i="16" s="1"/>
  <c r="AD603" i="16" s="1"/>
  <c r="R602" i="16"/>
  <c r="AH601" i="16"/>
  <c r="AG601" i="16"/>
  <c r="Z601" i="16"/>
  <c r="Y601" i="16"/>
  <c r="AC602" i="16" s="1"/>
  <c r="AD602" i="16" s="1"/>
  <c r="R601" i="16"/>
  <c r="AH600" i="16"/>
  <c r="AG600" i="16"/>
  <c r="Z600" i="16"/>
  <c r="Y600" i="16"/>
  <c r="AC601" i="16" s="1"/>
  <c r="AD601" i="16" s="1"/>
  <c r="R600" i="16"/>
  <c r="AH599" i="16"/>
  <c r="AG599" i="16"/>
  <c r="Z599" i="16"/>
  <c r="Y599" i="16"/>
  <c r="AC600" i="16" s="1"/>
  <c r="AD600" i="16" s="1"/>
  <c r="R599" i="16"/>
  <c r="AH598" i="16"/>
  <c r="AG598" i="16"/>
  <c r="Z598" i="16"/>
  <c r="Y598" i="16"/>
  <c r="AC599" i="16" s="1"/>
  <c r="AD599" i="16" s="1"/>
  <c r="R598" i="16"/>
  <c r="AH597" i="16"/>
  <c r="AG597" i="16"/>
  <c r="Z597" i="16"/>
  <c r="Y597" i="16"/>
  <c r="AC598" i="16" s="1"/>
  <c r="AD598" i="16" s="1"/>
  <c r="R597" i="16"/>
  <c r="AH596" i="16"/>
  <c r="AG596" i="16"/>
  <c r="Z596" i="16"/>
  <c r="Y596" i="16"/>
  <c r="AC597" i="16" s="1"/>
  <c r="AD597" i="16" s="1"/>
  <c r="R596" i="16"/>
  <c r="AH595" i="16"/>
  <c r="AG595" i="16"/>
  <c r="Z595" i="16"/>
  <c r="Y595" i="16"/>
  <c r="AC596" i="16" s="1"/>
  <c r="AD596" i="16" s="1"/>
  <c r="R595" i="16"/>
  <c r="AH594" i="16"/>
  <c r="AG594" i="16"/>
  <c r="Z594" i="16"/>
  <c r="Y594" i="16"/>
  <c r="AC595" i="16" s="1"/>
  <c r="AD595" i="16" s="1"/>
  <c r="R594" i="16"/>
  <c r="AH593" i="16"/>
  <c r="AG593" i="16"/>
  <c r="Z593" i="16"/>
  <c r="Y593" i="16"/>
  <c r="AC594" i="16" s="1"/>
  <c r="AD594" i="16" s="1"/>
  <c r="R593" i="16"/>
  <c r="AH592" i="16"/>
  <c r="AG592" i="16"/>
  <c r="Z592" i="16"/>
  <c r="Y592" i="16"/>
  <c r="AC593" i="16" s="1"/>
  <c r="AD593" i="16" s="1"/>
  <c r="R592" i="16"/>
  <c r="AH591" i="16"/>
  <c r="AG591" i="16"/>
  <c r="Z591" i="16"/>
  <c r="Y591" i="16"/>
  <c r="AC592" i="16" s="1"/>
  <c r="AD592" i="16" s="1"/>
  <c r="R591" i="16"/>
  <c r="AH590" i="16"/>
  <c r="AG590" i="16"/>
  <c r="Z590" i="16"/>
  <c r="Y590" i="16"/>
  <c r="AC591" i="16" s="1"/>
  <c r="AD591" i="16" s="1"/>
  <c r="R590" i="16"/>
  <c r="AH589" i="16"/>
  <c r="AG589" i="16"/>
  <c r="Z589" i="16"/>
  <c r="Y589" i="16"/>
  <c r="AC590" i="16" s="1"/>
  <c r="AD590" i="16" s="1"/>
  <c r="R589" i="16"/>
  <c r="AH588" i="16"/>
  <c r="AG588" i="16"/>
  <c r="Z588" i="16"/>
  <c r="Y588" i="16"/>
  <c r="AC589" i="16" s="1"/>
  <c r="AD589" i="16" s="1"/>
  <c r="R588" i="16"/>
  <c r="AH587" i="16"/>
  <c r="AG587" i="16"/>
  <c r="Z587" i="16"/>
  <c r="Y587" i="16"/>
  <c r="AC588" i="16" s="1"/>
  <c r="AD588" i="16" s="1"/>
  <c r="R587" i="16"/>
  <c r="AH586" i="16"/>
  <c r="AG586" i="16"/>
  <c r="Z586" i="16"/>
  <c r="Y586" i="16"/>
  <c r="AC587" i="16" s="1"/>
  <c r="AD587" i="16" s="1"/>
  <c r="R586" i="16"/>
  <c r="AH585" i="16"/>
  <c r="AG585" i="16"/>
  <c r="Z585" i="16"/>
  <c r="Y585" i="16"/>
  <c r="AC586" i="16" s="1"/>
  <c r="AD586" i="16" s="1"/>
  <c r="R585" i="16"/>
  <c r="AH584" i="16"/>
  <c r="AG584" i="16"/>
  <c r="Z584" i="16"/>
  <c r="Y584" i="16"/>
  <c r="AC585" i="16" s="1"/>
  <c r="AD585" i="16" s="1"/>
  <c r="R584" i="16"/>
  <c r="AH583" i="16"/>
  <c r="AG583" i="16"/>
  <c r="Z583" i="16"/>
  <c r="Y583" i="16"/>
  <c r="AC584" i="16" s="1"/>
  <c r="AD584" i="16" s="1"/>
  <c r="R583" i="16"/>
  <c r="AH582" i="16"/>
  <c r="AG582" i="16"/>
  <c r="Z582" i="16"/>
  <c r="Y582" i="16"/>
  <c r="AC583" i="16" s="1"/>
  <c r="AD583" i="16" s="1"/>
  <c r="R582" i="16"/>
  <c r="AH581" i="16"/>
  <c r="AG581" i="16"/>
  <c r="Z581" i="16"/>
  <c r="Y581" i="16"/>
  <c r="AC582" i="16" s="1"/>
  <c r="AD582" i="16" s="1"/>
  <c r="R581" i="16"/>
  <c r="AH580" i="16"/>
  <c r="AG580" i="16"/>
  <c r="Z580" i="16"/>
  <c r="Y580" i="16"/>
  <c r="AC581" i="16" s="1"/>
  <c r="AD581" i="16" s="1"/>
  <c r="R580" i="16"/>
  <c r="AH579" i="16"/>
  <c r="AG579" i="16"/>
  <c r="Z579" i="16"/>
  <c r="Y579" i="16"/>
  <c r="AC580" i="16" s="1"/>
  <c r="AD580" i="16" s="1"/>
  <c r="R579" i="16"/>
  <c r="AH578" i="16"/>
  <c r="AG578" i="16"/>
  <c r="Z578" i="16"/>
  <c r="Y578" i="16"/>
  <c r="AC579" i="16" s="1"/>
  <c r="AD579" i="16" s="1"/>
  <c r="R578" i="16"/>
  <c r="AH577" i="16"/>
  <c r="AG577" i="16"/>
  <c r="Z577" i="16"/>
  <c r="Y577" i="16"/>
  <c r="AC578" i="16" s="1"/>
  <c r="AD578" i="16" s="1"/>
  <c r="R577" i="16"/>
  <c r="AH576" i="16"/>
  <c r="AG576" i="16"/>
  <c r="Z576" i="16"/>
  <c r="Y576" i="16"/>
  <c r="AC577" i="16" s="1"/>
  <c r="AD577" i="16" s="1"/>
  <c r="R576" i="16"/>
  <c r="AH575" i="16"/>
  <c r="AG575" i="16"/>
  <c r="Z575" i="16"/>
  <c r="Y575" i="16"/>
  <c r="AC576" i="16" s="1"/>
  <c r="AD576" i="16" s="1"/>
  <c r="R575" i="16"/>
  <c r="AH574" i="16"/>
  <c r="AG574" i="16"/>
  <c r="Z574" i="16"/>
  <c r="Y574" i="16"/>
  <c r="AC575" i="16" s="1"/>
  <c r="AD575" i="16" s="1"/>
  <c r="R574" i="16"/>
  <c r="AH573" i="16"/>
  <c r="AG573" i="16"/>
  <c r="Z573" i="16"/>
  <c r="Y573" i="16"/>
  <c r="AC574" i="16" s="1"/>
  <c r="AD574" i="16" s="1"/>
  <c r="R573" i="16"/>
  <c r="AH572" i="16"/>
  <c r="AG572" i="16"/>
  <c r="Z572" i="16"/>
  <c r="Y572" i="16"/>
  <c r="AC573" i="16" s="1"/>
  <c r="AD573" i="16" s="1"/>
  <c r="R572" i="16"/>
  <c r="AH571" i="16"/>
  <c r="AG571" i="16"/>
  <c r="Z571" i="16"/>
  <c r="Y571" i="16"/>
  <c r="AC572" i="16" s="1"/>
  <c r="AD572" i="16" s="1"/>
  <c r="R571" i="16"/>
  <c r="AH570" i="16"/>
  <c r="AG570" i="16"/>
  <c r="Z570" i="16"/>
  <c r="Y570" i="16"/>
  <c r="AC571" i="16" s="1"/>
  <c r="AD571" i="16" s="1"/>
  <c r="R570" i="16"/>
  <c r="AH569" i="16"/>
  <c r="AG569" i="16"/>
  <c r="Z569" i="16"/>
  <c r="Y569" i="16"/>
  <c r="AC570" i="16" s="1"/>
  <c r="AD570" i="16" s="1"/>
  <c r="R569" i="16"/>
  <c r="AH568" i="16"/>
  <c r="AG568" i="16"/>
  <c r="Z568" i="16"/>
  <c r="Y568" i="16"/>
  <c r="AC569" i="16" s="1"/>
  <c r="AD569" i="16" s="1"/>
  <c r="R568" i="16"/>
  <c r="AH567" i="16"/>
  <c r="AG567" i="16"/>
  <c r="Z567" i="16"/>
  <c r="Y567" i="16"/>
  <c r="AC568" i="16" s="1"/>
  <c r="AD568" i="16" s="1"/>
  <c r="R567" i="16"/>
  <c r="AH566" i="16"/>
  <c r="AG566" i="16"/>
  <c r="Z566" i="16"/>
  <c r="Y566" i="16"/>
  <c r="AC567" i="16" s="1"/>
  <c r="AD567" i="16" s="1"/>
  <c r="R566" i="16"/>
  <c r="AH565" i="16"/>
  <c r="AG565" i="16"/>
  <c r="Z565" i="16"/>
  <c r="Y565" i="16"/>
  <c r="AC566" i="16" s="1"/>
  <c r="AD566" i="16" s="1"/>
  <c r="R565" i="16"/>
  <c r="AH564" i="16"/>
  <c r="AG564" i="16"/>
  <c r="Z564" i="16"/>
  <c r="Y564" i="16"/>
  <c r="AC565" i="16" s="1"/>
  <c r="AD565" i="16" s="1"/>
  <c r="R564" i="16"/>
  <c r="AH563" i="16"/>
  <c r="AG563" i="16"/>
  <c r="Z563" i="16"/>
  <c r="Y563" i="16"/>
  <c r="AC564" i="16" s="1"/>
  <c r="AD564" i="16" s="1"/>
  <c r="R563" i="16"/>
  <c r="AH562" i="16"/>
  <c r="AG562" i="16"/>
  <c r="Z562" i="16"/>
  <c r="Y562" i="16"/>
  <c r="AC563" i="16" s="1"/>
  <c r="AD563" i="16" s="1"/>
  <c r="R562" i="16"/>
  <c r="AH561" i="16"/>
  <c r="AG561" i="16"/>
  <c r="Z561" i="16"/>
  <c r="Y561" i="16"/>
  <c r="AC562" i="16" s="1"/>
  <c r="AD562" i="16" s="1"/>
  <c r="R561" i="16"/>
  <c r="AH560" i="16"/>
  <c r="AG560" i="16"/>
  <c r="Z560" i="16"/>
  <c r="Y560" i="16"/>
  <c r="AC561" i="16" s="1"/>
  <c r="AD561" i="16" s="1"/>
  <c r="R560" i="16"/>
  <c r="AH559" i="16"/>
  <c r="AG559" i="16"/>
  <c r="Z559" i="16"/>
  <c r="Y559" i="16"/>
  <c r="AC560" i="16" s="1"/>
  <c r="AD560" i="16" s="1"/>
  <c r="R559" i="16"/>
  <c r="AH558" i="16"/>
  <c r="AG558" i="16"/>
  <c r="Z558" i="16"/>
  <c r="Y558" i="16"/>
  <c r="AC559" i="16" s="1"/>
  <c r="AD559" i="16" s="1"/>
  <c r="R558" i="16"/>
  <c r="AH557" i="16"/>
  <c r="AG557" i="16"/>
  <c r="Z557" i="16"/>
  <c r="Y557" i="16"/>
  <c r="AC558" i="16" s="1"/>
  <c r="AD558" i="16" s="1"/>
  <c r="R557" i="16"/>
  <c r="AH556" i="16"/>
  <c r="AG556" i="16"/>
  <c r="Z556" i="16"/>
  <c r="Y556" i="16"/>
  <c r="AC557" i="16" s="1"/>
  <c r="AD557" i="16" s="1"/>
  <c r="R556" i="16"/>
  <c r="AH555" i="16"/>
  <c r="AG555" i="16"/>
  <c r="Z555" i="16"/>
  <c r="Y555" i="16"/>
  <c r="AC556" i="16" s="1"/>
  <c r="AD556" i="16" s="1"/>
  <c r="R555" i="16"/>
  <c r="AH554" i="16"/>
  <c r="AG554" i="16"/>
  <c r="Z554" i="16"/>
  <c r="Y554" i="16"/>
  <c r="AC555" i="16" s="1"/>
  <c r="AD555" i="16" s="1"/>
  <c r="R554" i="16"/>
  <c r="AH553" i="16"/>
  <c r="AG553" i="16"/>
  <c r="Z553" i="16"/>
  <c r="Y553" i="16"/>
  <c r="AC554" i="16" s="1"/>
  <c r="AD554" i="16" s="1"/>
  <c r="R553" i="16"/>
  <c r="AH552" i="16"/>
  <c r="AG552" i="16"/>
  <c r="Z552" i="16"/>
  <c r="Y552" i="16"/>
  <c r="AC553" i="16" s="1"/>
  <c r="AD553" i="16" s="1"/>
  <c r="R552" i="16"/>
  <c r="AH551" i="16"/>
  <c r="AG551" i="16"/>
  <c r="Z551" i="16"/>
  <c r="Y551" i="16"/>
  <c r="AC552" i="16" s="1"/>
  <c r="AD552" i="16" s="1"/>
  <c r="R551" i="16"/>
  <c r="AH550" i="16"/>
  <c r="AG550" i="16"/>
  <c r="Z550" i="16"/>
  <c r="Y550" i="16"/>
  <c r="AC551" i="16" s="1"/>
  <c r="AD551" i="16" s="1"/>
  <c r="R550" i="16"/>
  <c r="AH549" i="16"/>
  <c r="AG549" i="16"/>
  <c r="Z549" i="16"/>
  <c r="Y549" i="16"/>
  <c r="AC550" i="16" s="1"/>
  <c r="AD550" i="16" s="1"/>
  <c r="R549" i="16"/>
  <c r="AH548" i="16"/>
  <c r="AG548" i="16"/>
  <c r="Z548" i="16"/>
  <c r="Y548" i="16"/>
  <c r="AC549" i="16" s="1"/>
  <c r="AD549" i="16" s="1"/>
  <c r="R548" i="16"/>
  <c r="AH547" i="16"/>
  <c r="AG547" i="16"/>
  <c r="Z547" i="16"/>
  <c r="Y547" i="16"/>
  <c r="AC548" i="16" s="1"/>
  <c r="AD548" i="16" s="1"/>
  <c r="R547" i="16"/>
  <c r="AH546" i="16"/>
  <c r="AG546" i="16"/>
  <c r="Z546" i="16"/>
  <c r="Y546" i="16"/>
  <c r="AC547" i="16" s="1"/>
  <c r="AD547" i="16" s="1"/>
  <c r="R546" i="16"/>
  <c r="AH545" i="16"/>
  <c r="AG545" i="16"/>
  <c r="Z545" i="16"/>
  <c r="Y545" i="16"/>
  <c r="AC546" i="16" s="1"/>
  <c r="AD546" i="16" s="1"/>
  <c r="R545" i="16"/>
  <c r="AH544" i="16"/>
  <c r="AG544" i="16"/>
  <c r="Z544" i="16"/>
  <c r="Y544" i="16"/>
  <c r="AC545" i="16" s="1"/>
  <c r="AD545" i="16" s="1"/>
  <c r="R544" i="16"/>
  <c r="AH543" i="16"/>
  <c r="AG543" i="16"/>
  <c r="Z543" i="16"/>
  <c r="Y543" i="16"/>
  <c r="AC544" i="16" s="1"/>
  <c r="AD544" i="16" s="1"/>
  <c r="R543" i="16"/>
  <c r="AH542" i="16"/>
  <c r="AG542" i="16"/>
  <c r="Z542" i="16"/>
  <c r="Y542" i="16"/>
  <c r="AC543" i="16" s="1"/>
  <c r="AD543" i="16" s="1"/>
  <c r="R542" i="16"/>
  <c r="AH541" i="16"/>
  <c r="AG541" i="16"/>
  <c r="Z541" i="16"/>
  <c r="Y541" i="16"/>
  <c r="AC542" i="16" s="1"/>
  <c r="AD542" i="16" s="1"/>
  <c r="R541" i="16"/>
  <c r="AH540" i="16"/>
  <c r="AG540" i="16"/>
  <c r="Z540" i="16"/>
  <c r="Y540" i="16"/>
  <c r="AC541" i="16" s="1"/>
  <c r="AD541" i="16" s="1"/>
  <c r="R540" i="16"/>
  <c r="AH539" i="16"/>
  <c r="AG539" i="16"/>
  <c r="Z539" i="16"/>
  <c r="Y539" i="16"/>
  <c r="AC540" i="16" s="1"/>
  <c r="AD540" i="16" s="1"/>
  <c r="R539" i="16"/>
  <c r="AH538" i="16"/>
  <c r="AG538" i="16"/>
  <c r="Z538" i="16"/>
  <c r="Y538" i="16"/>
  <c r="AC539" i="16" s="1"/>
  <c r="AD539" i="16" s="1"/>
  <c r="R538" i="16"/>
  <c r="AH537" i="16"/>
  <c r="AG537" i="16"/>
  <c r="Z537" i="16"/>
  <c r="Y537" i="16"/>
  <c r="AC538" i="16" s="1"/>
  <c r="AD538" i="16" s="1"/>
  <c r="R537" i="16"/>
  <c r="AH536" i="16"/>
  <c r="AG536" i="16"/>
  <c r="Z536" i="16"/>
  <c r="Y536" i="16"/>
  <c r="AC537" i="16" s="1"/>
  <c r="AD537" i="16" s="1"/>
  <c r="R536" i="16"/>
  <c r="AH535" i="16"/>
  <c r="AG535" i="16"/>
  <c r="Z535" i="16"/>
  <c r="Y535" i="16"/>
  <c r="AC536" i="16" s="1"/>
  <c r="AD536" i="16" s="1"/>
  <c r="R535" i="16"/>
  <c r="AH534" i="16"/>
  <c r="AG534" i="16"/>
  <c r="Z534" i="16"/>
  <c r="Y534" i="16"/>
  <c r="AC535" i="16" s="1"/>
  <c r="AD535" i="16" s="1"/>
  <c r="R534" i="16"/>
  <c r="AH533" i="16"/>
  <c r="AG533" i="16"/>
  <c r="Z533" i="16"/>
  <c r="Y533" i="16"/>
  <c r="AC534" i="16" s="1"/>
  <c r="AD534" i="16" s="1"/>
  <c r="R533" i="16"/>
  <c r="AH532" i="16"/>
  <c r="AG532" i="16"/>
  <c r="Z532" i="16"/>
  <c r="Y532" i="16"/>
  <c r="AC533" i="16" s="1"/>
  <c r="AD533" i="16" s="1"/>
  <c r="R532" i="16"/>
  <c r="AH531" i="16"/>
  <c r="AG531" i="16"/>
  <c r="Z531" i="16"/>
  <c r="Y531" i="16"/>
  <c r="AC532" i="16" s="1"/>
  <c r="AD532" i="16" s="1"/>
  <c r="R531" i="16"/>
  <c r="AH530" i="16"/>
  <c r="AG530" i="16"/>
  <c r="Z530" i="16"/>
  <c r="Y530" i="16"/>
  <c r="AC531" i="16" s="1"/>
  <c r="AD531" i="16" s="1"/>
  <c r="R530" i="16"/>
  <c r="AH529" i="16"/>
  <c r="AG529" i="16"/>
  <c r="Z529" i="16"/>
  <c r="Y529" i="16"/>
  <c r="AC530" i="16" s="1"/>
  <c r="AD530" i="16" s="1"/>
  <c r="R529" i="16"/>
  <c r="AH528" i="16"/>
  <c r="AG528" i="16"/>
  <c r="Z528" i="16"/>
  <c r="Y528" i="16"/>
  <c r="AC529" i="16" s="1"/>
  <c r="AD529" i="16" s="1"/>
  <c r="R528" i="16"/>
  <c r="AH527" i="16"/>
  <c r="AG527" i="16"/>
  <c r="Z527" i="16"/>
  <c r="Y527" i="16"/>
  <c r="AC528" i="16" s="1"/>
  <c r="AD528" i="16" s="1"/>
  <c r="R527" i="16"/>
  <c r="AH526" i="16"/>
  <c r="AG526" i="16"/>
  <c r="Z526" i="16"/>
  <c r="Y526" i="16"/>
  <c r="AC527" i="16" s="1"/>
  <c r="AD527" i="16" s="1"/>
  <c r="R526" i="16"/>
  <c r="AH525" i="16"/>
  <c r="AG525" i="16"/>
  <c r="Z525" i="16"/>
  <c r="Y525" i="16"/>
  <c r="AC526" i="16" s="1"/>
  <c r="AD526" i="16" s="1"/>
  <c r="R525" i="16"/>
  <c r="AH524" i="16"/>
  <c r="AG524" i="16"/>
  <c r="Z524" i="16"/>
  <c r="Y524" i="16"/>
  <c r="AC525" i="16" s="1"/>
  <c r="AD525" i="16" s="1"/>
  <c r="R524" i="16"/>
  <c r="AH523" i="16"/>
  <c r="AG523" i="16"/>
  <c r="Z523" i="16"/>
  <c r="Y523" i="16"/>
  <c r="AC524" i="16" s="1"/>
  <c r="AD524" i="16" s="1"/>
  <c r="R523" i="16"/>
  <c r="AH522" i="16"/>
  <c r="AG522" i="16"/>
  <c r="Z522" i="16"/>
  <c r="Y522" i="16"/>
  <c r="AC523" i="16" s="1"/>
  <c r="AD523" i="16" s="1"/>
  <c r="R522" i="16"/>
  <c r="AH521" i="16"/>
  <c r="AG521" i="16"/>
  <c r="Z521" i="16"/>
  <c r="Y521" i="16"/>
  <c r="AC522" i="16" s="1"/>
  <c r="AD522" i="16" s="1"/>
  <c r="R521" i="16"/>
  <c r="AH520" i="16"/>
  <c r="AG520" i="16"/>
  <c r="Z520" i="16"/>
  <c r="Y520" i="16"/>
  <c r="AC521" i="16" s="1"/>
  <c r="AD521" i="16" s="1"/>
  <c r="R520" i="16"/>
  <c r="AH519" i="16"/>
  <c r="AG519" i="16"/>
  <c r="Z519" i="16"/>
  <c r="Y519" i="16"/>
  <c r="AC520" i="16" s="1"/>
  <c r="AD520" i="16" s="1"/>
  <c r="R519" i="16"/>
  <c r="AH518" i="16"/>
  <c r="AG518" i="16"/>
  <c r="Z518" i="16"/>
  <c r="Y518" i="16"/>
  <c r="AC519" i="16" s="1"/>
  <c r="AD519" i="16" s="1"/>
  <c r="R518" i="16"/>
  <c r="AH517" i="16"/>
  <c r="AG517" i="16"/>
  <c r="Z517" i="16"/>
  <c r="Y517" i="16"/>
  <c r="AC518" i="16" s="1"/>
  <c r="AD518" i="16" s="1"/>
  <c r="R517" i="16"/>
  <c r="AH516" i="16"/>
  <c r="AG516" i="16"/>
  <c r="Z516" i="16"/>
  <c r="Y516" i="16"/>
  <c r="AC517" i="16" s="1"/>
  <c r="AD517" i="16" s="1"/>
  <c r="R516" i="16"/>
  <c r="AH515" i="16"/>
  <c r="AG515" i="16"/>
  <c r="Z515" i="16"/>
  <c r="Y515" i="16"/>
  <c r="AC516" i="16" s="1"/>
  <c r="AD516" i="16" s="1"/>
  <c r="R515" i="16"/>
  <c r="AH514" i="16"/>
  <c r="AG514" i="16"/>
  <c r="Z514" i="16"/>
  <c r="Y514" i="16"/>
  <c r="AC515" i="16" s="1"/>
  <c r="AD515" i="16" s="1"/>
  <c r="R514" i="16"/>
  <c r="AH513" i="16"/>
  <c r="AG513" i="16"/>
  <c r="Z513" i="16"/>
  <c r="Y513" i="16"/>
  <c r="AC514" i="16" s="1"/>
  <c r="AD514" i="16" s="1"/>
  <c r="R513" i="16"/>
  <c r="AH512" i="16"/>
  <c r="AG512" i="16"/>
  <c r="Z512" i="16"/>
  <c r="Y512" i="16"/>
  <c r="AC513" i="16" s="1"/>
  <c r="AD513" i="16" s="1"/>
  <c r="R512" i="16"/>
  <c r="AH511" i="16"/>
  <c r="AG511" i="16"/>
  <c r="Z511" i="16"/>
  <c r="Y511" i="16"/>
  <c r="AC512" i="16" s="1"/>
  <c r="AD512" i="16" s="1"/>
  <c r="R511" i="16"/>
  <c r="AH510" i="16"/>
  <c r="AG510" i="16"/>
  <c r="Z510" i="16"/>
  <c r="Y510" i="16"/>
  <c r="AC511" i="16" s="1"/>
  <c r="AD511" i="16" s="1"/>
  <c r="R510" i="16"/>
  <c r="AH509" i="16"/>
  <c r="AG509" i="16"/>
  <c r="Z509" i="16"/>
  <c r="Y509" i="16"/>
  <c r="AC510" i="16" s="1"/>
  <c r="AD510" i="16" s="1"/>
  <c r="R509" i="16"/>
  <c r="AH508" i="16"/>
  <c r="AG508" i="16"/>
  <c r="Z508" i="16"/>
  <c r="Y508" i="16"/>
  <c r="AC509" i="16" s="1"/>
  <c r="AD509" i="16" s="1"/>
  <c r="R508" i="16"/>
  <c r="AH507" i="16"/>
  <c r="AG507" i="16"/>
  <c r="Z507" i="16"/>
  <c r="Y507" i="16"/>
  <c r="AC508" i="16" s="1"/>
  <c r="AD508" i="16" s="1"/>
  <c r="R507" i="16"/>
  <c r="AH506" i="16"/>
  <c r="AG506" i="16"/>
  <c r="Z506" i="16"/>
  <c r="Y506" i="16"/>
  <c r="AC507" i="16" s="1"/>
  <c r="AD507" i="16" s="1"/>
  <c r="R506" i="16"/>
  <c r="AH505" i="16"/>
  <c r="AG505" i="16"/>
  <c r="Z505" i="16"/>
  <c r="Y505" i="16"/>
  <c r="AC506" i="16" s="1"/>
  <c r="AD506" i="16" s="1"/>
  <c r="R505" i="16"/>
  <c r="AH504" i="16"/>
  <c r="AG504" i="16"/>
  <c r="Z504" i="16"/>
  <c r="Y504" i="16"/>
  <c r="AC505" i="16" s="1"/>
  <c r="AD505" i="16" s="1"/>
  <c r="R504" i="16"/>
  <c r="AH503" i="16"/>
  <c r="AG503" i="16"/>
  <c r="Z503" i="16"/>
  <c r="Y503" i="16"/>
  <c r="AC504" i="16" s="1"/>
  <c r="AD504" i="16" s="1"/>
  <c r="R503" i="16"/>
  <c r="AH502" i="16"/>
  <c r="AG502" i="16"/>
  <c r="Z502" i="16"/>
  <c r="Y502" i="16"/>
  <c r="AC503" i="16" s="1"/>
  <c r="AD503" i="16" s="1"/>
  <c r="R502" i="16"/>
  <c r="AH501" i="16"/>
  <c r="AG501" i="16"/>
  <c r="Z501" i="16"/>
  <c r="Y501" i="16"/>
  <c r="AC502" i="16" s="1"/>
  <c r="AD502" i="16" s="1"/>
  <c r="R501" i="16"/>
  <c r="AH500" i="16"/>
  <c r="AG500" i="16"/>
  <c r="Z500" i="16"/>
  <c r="Y500" i="16"/>
  <c r="AC501" i="16" s="1"/>
  <c r="AD501" i="16" s="1"/>
  <c r="R500" i="16"/>
  <c r="AH499" i="16"/>
  <c r="AG499" i="16"/>
  <c r="Z499" i="16"/>
  <c r="Y499" i="16"/>
  <c r="AC500" i="16" s="1"/>
  <c r="AD500" i="16" s="1"/>
  <c r="R499" i="16"/>
  <c r="AH498" i="16"/>
  <c r="AG498" i="16"/>
  <c r="Z498" i="16"/>
  <c r="Y498" i="16"/>
  <c r="AC499" i="16" s="1"/>
  <c r="AD499" i="16" s="1"/>
  <c r="R498" i="16"/>
  <c r="AH497" i="16"/>
  <c r="AG497" i="16"/>
  <c r="Z497" i="16"/>
  <c r="Y497" i="16"/>
  <c r="AC498" i="16" s="1"/>
  <c r="AD498" i="16" s="1"/>
  <c r="R497" i="16"/>
  <c r="AH496" i="16"/>
  <c r="AG496" i="16"/>
  <c r="Z496" i="16"/>
  <c r="Y496" i="16"/>
  <c r="AC497" i="16" s="1"/>
  <c r="AD497" i="16" s="1"/>
  <c r="R496" i="16"/>
  <c r="AH495" i="16"/>
  <c r="AG495" i="16"/>
  <c r="Z495" i="16"/>
  <c r="Y495" i="16"/>
  <c r="AC496" i="16" s="1"/>
  <c r="AD496" i="16" s="1"/>
  <c r="R495" i="16"/>
  <c r="AH494" i="16"/>
  <c r="AG494" i="16"/>
  <c r="Z494" i="16"/>
  <c r="Y494" i="16"/>
  <c r="AC495" i="16" s="1"/>
  <c r="AD495" i="16" s="1"/>
  <c r="R494" i="16"/>
  <c r="AH493" i="16"/>
  <c r="AG493" i="16"/>
  <c r="Z493" i="16"/>
  <c r="Y493" i="16"/>
  <c r="AC494" i="16" s="1"/>
  <c r="AD494" i="16" s="1"/>
  <c r="R493" i="16"/>
  <c r="AH492" i="16"/>
  <c r="AG492" i="16"/>
  <c r="Z492" i="16"/>
  <c r="Y492" i="16"/>
  <c r="AC493" i="16" s="1"/>
  <c r="AD493" i="16" s="1"/>
  <c r="R492" i="16"/>
  <c r="AH491" i="16"/>
  <c r="AG491" i="16"/>
  <c r="Z491" i="16"/>
  <c r="Y491" i="16"/>
  <c r="AC492" i="16" s="1"/>
  <c r="AD492" i="16" s="1"/>
  <c r="R491" i="16"/>
  <c r="AH490" i="16"/>
  <c r="AG490" i="16"/>
  <c r="Z490" i="16"/>
  <c r="Y490" i="16"/>
  <c r="AC491" i="16" s="1"/>
  <c r="AD491" i="16" s="1"/>
  <c r="R490" i="16"/>
  <c r="AH489" i="16"/>
  <c r="AG489" i="16"/>
  <c r="Z489" i="16"/>
  <c r="Y489" i="16"/>
  <c r="AC490" i="16" s="1"/>
  <c r="AD490" i="16" s="1"/>
  <c r="R489" i="16"/>
  <c r="AH488" i="16"/>
  <c r="AG488" i="16"/>
  <c r="Z488" i="16"/>
  <c r="Y488" i="16"/>
  <c r="AC489" i="16" s="1"/>
  <c r="AD489" i="16" s="1"/>
  <c r="R488" i="16"/>
  <c r="AH487" i="16"/>
  <c r="AG487" i="16"/>
  <c r="Z487" i="16"/>
  <c r="Y487" i="16"/>
  <c r="AC488" i="16" s="1"/>
  <c r="AD488" i="16" s="1"/>
  <c r="R487" i="16"/>
  <c r="AH486" i="16"/>
  <c r="AG486" i="16"/>
  <c r="Z486" i="16"/>
  <c r="Y486" i="16"/>
  <c r="AC487" i="16" s="1"/>
  <c r="AD487" i="16" s="1"/>
  <c r="R486" i="16"/>
  <c r="AH485" i="16"/>
  <c r="AG485" i="16"/>
  <c r="Z485" i="16"/>
  <c r="Y485" i="16"/>
  <c r="AC486" i="16" s="1"/>
  <c r="AD486" i="16" s="1"/>
  <c r="R485" i="16"/>
  <c r="AH484" i="16"/>
  <c r="AG484" i="16"/>
  <c r="Z484" i="16"/>
  <c r="Y484" i="16"/>
  <c r="AC485" i="16" s="1"/>
  <c r="AD485" i="16" s="1"/>
  <c r="R484" i="16"/>
  <c r="AH483" i="16"/>
  <c r="AG483" i="16"/>
  <c r="Z483" i="16"/>
  <c r="Y483" i="16"/>
  <c r="AC484" i="16" s="1"/>
  <c r="AD484" i="16" s="1"/>
  <c r="R483" i="16"/>
  <c r="AH482" i="16"/>
  <c r="AG482" i="16"/>
  <c r="Z482" i="16"/>
  <c r="Y482" i="16"/>
  <c r="AC483" i="16" s="1"/>
  <c r="AD483" i="16" s="1"/>
  <c r="R482" i="16"/>
  <c r="AH481" i="16"/>
  <c r="AG481" i="16"/>
  <c r="Z481" i="16"/>
  <c r="Y481" i="16"/>
  <c r="AC482" i="16" s="1"/>
  <c r="AD482" i="16" s="1"/>
  <c r="R481" i="16"/>
  <c r="AH480" i="16"/>
  <c r="AG480" i="16"/>
  <c r="Z480" i="16"/>
  <c r="Y480" i="16"/>
  <c r="AC481" i="16" s="1"/>
  <c r="AD481" i="16" s="1"/>
  <c r="R480" i="16"/>
  <c r="AH479" i="16"/>
  <c r="AG479" i="16"/>
  <c r="Z479" i="16"/>
  <c r="Y479" i="16"/>
  <c r="AC480" i="16" s="1"/>
  <c r="AD480" i="16" s="1"/>
  <c r="R479" i="16"/>
  <c r="AH478" i="16"/>
  <c r="AG478" i="16"/>
  <c r="Z478" i="16"/>
  <c r="Y478" i="16"/>
  <c r="AC479" i="16" s="1"/>
  <c r="AD479" i="16" s="1"/>
  <c r="R478" i="16"/>
  <c r="AH477" i="16"/>
  <c r="AG477" i="16"/>
  <c r="Z477" i="16"/>
  <c r="Y477" i="16"/>
  <c r="AC478" i="16" s="1"/>
  <c r="AD478" i="16" s="1"/>
  <c r="R477" i="16"/>
  <c r="AH476" i="16"/>
  <c r="AG476" i="16"/>
  <c r="Z476" i="16"/>
  <c r="Y476" i="16"/>
  <c r="AC477" i="16" s="1"/>
  <c r="AD477" i="16" s="1"/>
  <c r="R476" i="16"/>
  <c r="AH475" i="16"/>
  <c r="AG475" i="16"/>
  <c r="Z475" i="16"/>
  <c r="Y475" i="16"/>
  <c r="AC476" i="16" s="1"/>
  <c r="AD476" i="16" s="1"/>
  <c r="R475" i="16"/>
  <c r="AH474" i="16"/>
  <c r="AG474" i="16"/>
  <c r="Z474" i="16"/>
  <c r="Y474" i="16"/>
  <c r="AC475" i="16" s="1"/>
  <c r="AD475" i="16" s="1"/>
  <c r="R474" i="16"/>
  <c r="AH473" i="16"/>
  <c r="AG473" i="16"/>
  <c r="Z473" i="16"/>
  <c r="Y473" i="16"/>
  <c r="AC474" i="16" s="1"/>
  <c r="AD474" i="16" s="1"/>
  <c r="R473" i="16"/>
  <c r="AH472" i="16"/>
  <c r="AG472" i="16"/>
  <c r="Z472" i="16"/>
  <c r="Y472" i="16"/>
  <c r="AC473" i="16" s="1"/>
  <c r="AD473" i="16" s="1"/>
  <c r="R472" i="16"/>
  <c r="AH471" i="16"/>
  <c r="AG471" i="16"/>
  <c r="Z471" i="16"/>
  <c r="Y471" i="16"/>
  <c r="AC472" i="16" s="1"/>
  <c r="AD472" i="16" s="1"/>
  <c r="R471" i="16"/>
  <c r="AH470" i="16"/>
  <c r="AG470" i="16"/>
  <c r="Z470" i="16"/>
  <c r="Y470" i="16"/>
  <c r="AC471" i="16" s="1"/>
  <c r="AD471" i="16" s="1"/>
  <c r="R470" i="16"/>
  <c r="AH469" i="16"/>
  <c r="AG469" i="16"/>
  <c r="Z469" i="16"/>
  <c r="Y469" i="16"/>
  <c r="AC470" i="16" s="1"/>
  <c r="AD470" i="16" s="1"/>
  <c r="R469" i="16"/>
  <c r="AH468" i="16"/>
  <c r="AG468" i="16"/>
  <c r="Z468" i="16"/>
  <c r="Y468" i="16"/>
  <c r="AC469" i="16" s="1"/>
  <c r="AD469" i="16" s="1"/>
  <c r="R468" i="16"/>
  <c r="AH467" i="16"/>
  <c r="AG467" i="16"/>
  <c r="Z467" i="16"/>
  <c r="Y467" i="16"/>
  <c r="AC468" i="16" s="1"/>
  <c r="AD468" i="16" s="1"/>
  <c r="R467" i="16"/>
  <c r="AH466" i="16"/>
  <c r="AG466" i="16"/>
  <c r="Z466" i="16"/>
  <c r="Y466" i="16"/>
  <c r="AC467" i="16" s="1"/>
  <c r="AD467" i="16" s="1"/>
  <c r="R466" i="16"/>
  <c r="AH465" i="16"/>
  <c r="AG465" i="16"/>
  <c r="Z465" i="16"/>
  <c r="Y465" i="16"/>
  <c r="AC466" i="16" s="1"/>
  <c r="AD466" i="16" s="1"/>
  <c r="R465" i="16"/>
  <c r="AH464" i="16"/>
  <c r="AG464" i="16"/>
  <c r="Z464" i="16"/>
  <c r="Y464" i="16"/>
  <c r="AC465" i="16" s="1"/>
  <c r="AD465" i="16" s="1"/>
  <c r="R464" i="16"/>
  <c r="AH463" i="16"/>
  <c r="AG463" i="16"/>
  <c r="Z463" i="16"/>
  <c r="Y463" i="16"/>
  <c r="AC464" i="16" s="1"/>
  <c r="AD464" i="16" s="1"/>
  <c r="R463" i="16"/>
  <c r="AH462" i="16"/>
  <c r="AG462" i="16"/>
  <c r="Z462" i="16"/>
  <c r="Y462" i="16"/>
  <c r="AC463" i="16" s="1"/>
  <c r="AD463" i="16" s="1"/>
  <c r="R462" i="16"/>
  <c r="AH461" i="16"/>
  <c r="AG461" i="16"/>
  <c r="Z461" i="16"/>
  <c r="Y461" i="16"/>
  <c r="AC462" i="16" s="1"/>
  <c r="AD462" i="16" s="1"/>
  <c r="R461" i="16"/>
  <c r="AH460" i="16"/>
  <c r="AG460" i="16"/>
  <c r="Z460" i="16"/>
  <c r="Y460" i="16"/>
  <c r="AC461" i="16" s="1"/>
  <c r="AD461" i="16" s="1"/>
  <c r="R460" i="16"/>
  <c r="AH459" i="16"/>
  <c r="AG459" i="16"/>
  <c r="Z459" i="16"/>
  <c r="Y459" i="16"/>
  <c r="AC460" i="16" s="1"/>
  <c r="AD460" i="16" s="1"/>
  <c r="R459" i="16"/>
  <c r="AH458" i="16"/>
  <c r="AG458" i="16"/>
  <c r="Z458" i="16"/>
  <c r="Y458" i="16"/>
  <c r="AC459" i="16" s="1"/>
  <c r="AD459" i="16" s="1"/>
  <c r="R458" i="16"/>
  <c r="AH457" i="16"/>
  <c r="AG457" i="16"/>
  <c r="Z457" i="16"/>
  <c r="Y457" i="16"/>
  <c r="AC458" i="16" s="1"/>
  <c r="AD458" i="16" s="1"/>
  <c r="R457" i="16"/>
  <c r="AH456" i="16"/>
  <c r="AG456" i="16"/>
  <c r="Z456" i="16"/>
  <c r="Y456" i="16"/>
  <c r="AC457" i="16" s="1"/>
  <c r="AD457" i="16" s="1"/>
  <c r="R456" i="16"/>
  <c r="AH455" i="16"/>
  <c r="AG455" i="16"/>
  <c r="Z455" i="16"/>
  <c r="Y455" i="16"/>
  <c r="AC456" i="16" s="1"/>
  <c r="AD456" i="16" s="1"/>
  <c r="R455" i="16"/>
  <c r="AH454" i="16"/>
  <c r="AG454" i="16"/>
  <c r="Z454" i="16"/>
  <c r="Y454" i="16"/>
  <c r="AC455" i="16" s="1"/>
  <c r="AD455" i="16" s="1"/>
  <c r="R454" i="16"/>
  <c r="AH453" i="16"/>
  <c r="AG453" i="16"/>
  <c r="Z453" i="16"/>
  <c r="Y453" i="16"/>
  <c r="AC454" i="16" s="1"/>
  <c r="AD454" i="16" s="1"/>
  <c r="R453" i="16"/>
  <c r="AH452" i="16"/>
  <c r="AG452" i="16"/>
  <c r="Z452" i="16"/>
  <c r="Y452" i="16"/>
  <c r="AC453" i="16" s="1"/>
  <c r="AD453" i="16" s="1"/>
  <c r="R452" i="16"/>
  <c r="AH451" i="16"/>
  <c r="AG451" i="16"/>
  <c r="Z451" i="16"/>
  <c r="Y451" i="16"/>
  <c r="AC452" i="16" s="1"/>
  <c r="AD452" i="16" s="1"/>
  <c r="R451" i="16"/>
  <c r="AH450" i="16"/>
  <c r="AG450" i="16"/>
  <c r="Z450" i="16"/>
  <c r="Y450" i="16"/>
  <c r="AC451" i="16" s="1"/>
  <c r="AD451" i="16" s="1"/>
  <c r="R450" i="16"/>
  <c r="AH449" i="16"/>
  <c r="AG449" i="16"/>
  <c r="Z449" i="16"/>
  <c r="Y449" i="16"/>
  <c r="AC450" i="16" s="1"/>
  <c r="AD450" i="16" s="1"/>
  <c r="R449" i="16"/>
  <c r="AH448" i="16"/>
  <c r="AG448" i="16"/>
  <c r="Z448" i="16"/>
  <c r="Y448" i="16"/>
  <c r="AC449" i="16" s="1"/>
  <c r="AD449" i="16" s="1"/>
  <c r="R448" i="16"/>
  <c r="AH447" i="16"/>
  <c r="AG447" i="16"/>
  <c r="Z447" i="16"/>
  <c r="Y447" i="16"/>
  <c r="AC448" i="16" s="1"/>
  <c r="AD448" i="16" s="1"/>
  <c r="R447" i="16"/>
  <c r="AH446" i="16"/>
  <c r="AG446" i="16"/>
  <c r="Z446" i="16"/>
  <c r="Y446" i="16"/>
  <c r="AC447" i="16" s="1"/>
  <c r="AD447" i="16" s="1"/>
  <c r="R446" i="16"/>
  <c r="AH445" i="16"/>
  <c r="AG445" i="16"/>
  <c r="Z445" i="16"/>
  <c r="Y445" i="16"/>
  <c r="AC446" i="16" s="1"/>
  <c r="AD446" i="16" s="1"/>
  <c r="R445" i="16"/>
  <c r="AH444" i="16"/>
  <c r="AG444" i="16"/>
  <c r="Z444" i="16"/>
  <c r="Y444" i="16"/>
  <c r="AC445" i="16" s="1"/>
  <c r="AD445" i="16" s="1"/>
  <c r="R444" i="16"/>
  <c r="AH443" i="16"/>
  <c r="AG443" i="16"/>
  <c r="Z443" i="16"/>
  <c r="Y443" i="16"/>
  <c r="AC444" i="16" s="1"/>
  <c r="AD444" i="16" s="1"/>
  <c r="R443" i="16"/>
  <c r="AH442" i="16"/>
  <c r="AG442" i="16"/>
  <c r="Z442" i="16"/>
  <c r="Y442" i="16"/>
  <c r="AC443" i="16" s="1"/>
  <c r="AD443" i="16" s="1"/>
  <c r="R442" i="16"/>
  <c r="AH441" i="16"/>
  <c r="AG441" i="16"/>
  <c r="Z441" i="16"/>
  <c r="Y441" i="16"/>
  <c r="AC442" i="16" s="1"/>
  <c r="AD442" i="16" s="1"/>
  <c r="R441" i="16"/>
  <c r="AH440" i="16"/>
  <c r="AG440" i="16"/>
  <c r="Z440" i="16"/>
  <c r="Y440" i="16"/>
  <c r="AC441" i="16" s="1"/>
  <c r="AD441" i="16" s="1"/>
  <c r="R440" i="16"/>
  <c r="AH439" i="16"/>
  <c r="AG439" i="16"/>
  <c r="Z439" i="16"/>
  <c r="Y439" i="16"/>
  <c r="AC440" i="16" s="1"/>
  <c r="AD440" i="16" s="1"/>
  <c r="R439" i="16"/>
  <c r="AH438" i="16"/>
  <c r="AG438" i="16"/>
  <c r="Z438" i="16"/>
  <c r="Y438" i="16"/>
  <c r="AC439" i="16" s="1"/>
  <c r="AD439" i="16" s="1"/>
  <c r="R438" i="16"/>
  <c r="AH437" i="16"/>
  <c r="AG437" i="16"/>
  <c r="Z437" i="16"/>
  <c r="Y437" i="16"/>
  <c r="AC438" i="16" s="1"/>
  <c r="AD438" i="16" s="1"/>
  <c r="R437" i="16"/>
  <c r="AH436" i="16"/>
  <c r="AG436" i="16"/>
  <c r="Z436" i="16"/>
  <c r="Y436" i="16"/>
  <c r="AC437" i="16" s="1"/>
  <c r="AD437" i="16" s="1"/>
  <c r="R436" i="16"/>
  <c r="AH435" i="16"/>
  <c r="AG435" i="16"/>
  <c r="Z435" i="16"/>
  <c r="Y435" i="16"/>
  <c r="AC436" i="16" s="1"/>
  <c r="AD436" i="16" s="1"/>
  <c r="R435" i="16"/>
  <c r="AH434" i="16"/>
  <c r="AG434" i="16"/>
  <c r="Z434" i="16"/>
  <c r="Y434" i="16"/>
  <c r="AC435" i="16" s="1"/>
  <c r="AD435" i="16" s="1"/>
  <c r="R434" i="16"/>
  <c r="AH433" i="16"/>
  <c r="AG433" i="16"/>
  <c r="Z433" i="16"/>
  <c r="Y433" i="16"/>
  <c r="AC434" i="16" s="1"/>
  <c r="AD434" i="16" s="1"/>
  <c r="R433" i="16"/>
  <c r="AH432" i="16"/>
  <c r="AG432" i="16"/>
  <c r="Z432" i="16"/>
  <c r="Y432" i="16"/>
  <c r="AC433" i="16" s="1"/>
  <c r="AD433" i="16" s="1"/>
  <c r="R432" i="16"/>
  <c r="AH431" i="16"/>
  <c r="AG431" i="16"/>
  <c r="Z431" i="16"/>
  <c r="Y431" i="16"/>
  <c r="AC432" i="16" s="1"/>
  <c r="AD432" i="16" s="1"/>
  <c r="R431" i="16"/>
  <c r="AH430" i="16"/>
  <c r="AG430" i="16"/>
  <c r="Z430" i="16"/>
  <c r="Y430" i="16"/>
  <c r="AC431" i="16" s="1"/>
  <c r="AD431" i="16" s="1"/>
  <c r="R430" i="16"/>
  <c r="AH429" i="16"/>
  <c r="AG429" i="16"/>
  <c r="Z429" i="16"/>
  <c r="Y429" i="16"/>
  <c r="AC430" i="16" s="1"/>
  <c r="AD430" i="16" s="1"/>
  <c r="R429" i="16"/>
  <c r="AH428" i="16"/>
  <c r="AG428" i="16"/>
  <c r="Z428" i="16"/>
  <c r="Y428" i="16"/>
  <c r="AC429" i="16" s="1"/>
  <c r="AD429" i="16" s="1"/>
  <c r="R428" i="16"/>
  <c r="AH427" i="16"/>
  <c r="AG427" i="16"/>
  <c r="Z427" i="16"/>
  <c r="Y427" i="16"/>
  <c r="AC428" i="16" s="1"/>
  <c r="AD428" i="16" s="1"/>
  <c r="R427" i="16"/>
  <c r="AH426" i="16"/>
  <c r="AG426" i="16"/>
  <c r="Z426" i="16"/>
  <c r="Y426" i="16"/>
  <c r="AC427" i="16" s="1"/>
  <c r="AD427" i="16" s="1"/>
  <c r="R426" i="16"/>
  <c r="AH425" i="16"/>
  <c r="AG425" i="16"/>
  <c r="Z425" i="16"/>
  <c r="Y425" i="16"/>
  <c r="AC426" i="16" s="1"/>
  <c r="AD426" i="16" s="1"/>
  <c r="R425" i="16"/>
  <c r="AH424" i="16"/>
  <c r="AG424" i="16"/>
  <c r="Z424" i="16"/>
  <c r="Y424" i="16"/>
  <c r="AC425" i="16" s="1"/>
  <c r="AD425" i="16" s="1"/>
  <c r="R424" i="16"/>
  <c r="AH423" i="16"/>
  <c r="AG423" i="16"/>
  <c r="Z423" i="16"/>
  <c r="Y423" i="16"/>
  <c r="AC424" i="16" s="1"/>
  <c r="AD424" i="16" s="1"/>
  <c r="R423" i="16"/>
  <c r="AH422" i="16"/>
  <c r="AG422" i="16"/>
  <c r="Z422" i="16"/>
  <c r="Y422" i="16"/>
  <c r="AC423" i="16" s="1"/>
  <c r="AD423" i="16" s="1"/>
  <c r="R422" i="16"/>
  <c r="AH421" i="16"/>
  <c r="AG421" i="16"/>
  <c r="Z421" i="16"/>
  <c r="Y421" i="16"/>
  <c r="AC422" i="16" s="1"/>
  <c r="AD422" i="16" s="1"/>
  <c r="R421" i="16"/>
  <c r="AH420" i="16"/>
  <c r="AG420" i="16"/>
  <c r="Z420" i="16"/>
  <c r="Y420" i="16"/>
  <c r="AC421" i="16" s="1"/>
  <c r="AD421" i="16" s="1"/>
  <c r="R420" i="16"/>
  <c r="AH419" i="16"/>
  <c r="AG419" i="16"/>
  <c r="Z419" i="16"/>
  <c r="Y419" i="16"/>
  <c r="AC420" i="16" s="1"/>
  <c r="AD420" i="16" s="1"/>
  <c r="R419" i="16"/>
  <c r="AH418" i="16"/>
  <c r="AG418" i="16"/>
  <c r="Z418" i="16"/>
  <c r="Y418" i="16"/>
  <c r="AC419" i="16" s="1"/>
  <c r="AD419" i="16" s="1"/>
  <c r="R418" i="16"/>
  <c r="AH417" i="16"/>
  <c r="AG417" i="16"/>
  <c r="Z417" i="16"/>
  <c r="Y417" i="16"/>
  <c r="AC418" i="16" s="1"/>
  <c r="AD418" i="16" s="1"/>
  <c r="R417" i="16"/>
  <c r="AH416" i="16"/>
  <c r="AG416" i="16"/>
  <c r="Z416" i="16"/>
  <c r="Y416" i="16"/>
  <c r="AC417" i="16" s="1"/>
  <c r="AD417" i="16" s="1"/>
  <c r="R416" i="16"/>
  <c r="AH415" i="16"/>
  <c r="AG415" i="16"/>
  <c r="Z415" i="16"/>
  <c r="Y415" i="16"/>
  <c r="AC416" i="16" s="1"/>
  <c r="AD416" i="16" s="1"/>
  <c r="R415" i="16"/>
  <c r="AH414" i="16"/>
  <c r="AG414" i="16"/>
  <c r="Z414" i="16"/>
  <c r="Y414" i="16"/>
  <c r="AC415" i="16" s="1"/>
  <c r="AD415" i="16" s="1"/>
  <c r="R414" i="16"/>
  <c r="AH413" i="16"/>
  <c r="AG413" i="16"/>
  <c r="Z413" i="16"/>
  <c r="Y413" i="16"/>
  <c r="AC414" i="16" s="1"/>
  <c r="AD414" i="16" s="1"/>
  <c r="R413" i="16"/>
  <c r="AH412" i="16"/>
  <c r="AG412" i="16"/>
  <c r="Z412" i="16"/>
  <c r="Y412" i="16"/>
  <c r="AC413" i="16" s="1"/>
  <c r="AD413" i="16" s="1"/>
  <c r="R412" i="16"/>
  <c r="AH411" i="16"/>
  <c r="AG411" i="16"/>
  <c r="Z411" i="16"/>
  <c r="Y411" i="16"/>
  <c r="AC412" i="16" s="1"/>
  <c r="AD412" i="16" s="1"/>
  <c r="R411" i="16"/>
  <c r="AH410" i="16"/>
  <c r="AG410" i="16"/>
  <c r="Z410" i="16"/>
  <c r="Y410" i="16"/>
  <c r="AC411" i="16" s="1"/>
  <c r="AD411" i="16" s="1"/>
  <c r="R410" i="16"/>
  <c r="AH409" i="16"/>
  <c r="AG409" i="16"/>
  <c r="Z409" i="16"/>
  <c r="Y409" i="16"/>
  <c r="AC410" i="16" s="1"/>
  <c r="AD410" i="16" s="1"/>
  <c r="R409" i="16"/>
  <c r="AH408" i="16"/>
  <c r="AG408" i="16"/>
  <c r="Z408" i="16"/>
  <c r="Y408" i="16"/>
  <c r="AC409" i="16" s="1"/>
  <c r="AD409" i="16" s="1"/>
  <c r="R408" i="16"/>
  <c r="AH407" i="16"/>
  <c r="AG407" i="16"/>
  <c r="Z407" i="16"/>
  <c r="Y407" i="16"/>
  <c r="AC408" i="16" s="1"/>
  <c r="AD408" i="16" s="1"/>
  <c r="R407" i="16"/>
  <c r="AH406" i="16"/>
  <c r="AG406" i="16"/>
  <c r="Z406" i="16"/>
  <c r="Y406" i="16"/>
  <c r="AC407" i="16" s="1"/>
  <c r="AD407" i="16" s="1"/>
  <c r="R406" i="16"/>
  <c r="AH405" i="16"/>
  <c r="AG405" i="16"/>
  <c r="Z405" i="16"/>
  <c r="Y405" i="16"/>
  <c r="AC406" i="16" s="1"/>
  <c r="AD406" i="16" s="1"/>
  <c r="R405" i="16"/>
  <c r="AH404" i="16"/>
  <c r="AG404" i="16"/>
  <c r="Z404" i="16"/>
  <c r="Y404" i="16"/>
  <c r="AC405" i="16" s="1"/>
  <c r="AD405" i="16" s="1"/>
  <c r="R404" i="16"/>
  <c r="AH403" i="16"/>
  <c r="AG403" i="16"/>
  <c r="Z403" i="16"/>
  <c r="Y403" i="16"/>
  <c r="AC404" i="16" s="1"/>
  <c r="AD404" i="16" s="1"/>
  <c r="R403" i="16"/>
  <c r="AH402" i="16"/>
  <c r="AG402" i="16"/>
  <c r="Z402" i="16"/>
  <c r="Y402" i="16"/>
  <c r="AC403" i="16" s="1"/>
  <c r="AD403" i="16" s="1"/>
  <c r="R402" i="16"/>
  <c r="AH401" i="16"/>
  <c r="AG401" i="16"/>
  <c r="Z401" i="16"/>
  <c r="Y401" i="16"/>
  <c r="AC402" i="16" s="1"/>
  <c r="AD402" i="16" s="1"/>
  <c r="R401" i="16"/>
  <c r="AH400" i="16"/>
  <c r="AG400" i="16"/>
  <c r="Z400" i="16"/>
  <c r="Y400" i="16"/>
  <c r="AC401" i="16" s="1"/>
  <c r="AD401" i="16" s="1"/>
  <c r="R400" i="16"/>
  <c r="AH399" i="16"/>
  <c r="AG399" i="16"/>
  <c r="Z399" i="16"/>
  <c r="Y399" i="16"/>
  <c r="AC400" i="16" s="1"/>
  <c r="AD400" i="16" s="1"/>
  <c r="R399" i="16"/>
  <c r="AH398" i="16"/>
  <c r="AG398" i="16"/>
  <c r="Z398" i="16"/>
  <c r="Y398" i="16"/>
  <c r="AC399" i="16" s="1"/>
  <c r="AD399" i="16" s="1"/>
  <c r="R398" i="16"/>
  <c r="AH397" i="16"/>
  <c r="AG397" i="16"/>
  <c r="Z397" i="16"/>
  <c r="Y397" i="16"/>
  <c r="AC398" i="16" s="1"/>
  <c r="AD398" i="16" s="1"/>
  <c r="R397" i="16"/>
  <c r="AH396" i="16"/>
  <c r="AG396" i="16"/>
  <c r="Z396" i="16"/>
  <c r="Y396" i="16"/>
  <c r="AC397" i="16" s="1"/>
  <c r="AD397" i="16" s="1"/>
  <c r="R396" i="16"/>
  <c r="AH395" i="16"/>
  <c r="AG395" i="16"/>
  <c r="Z395" i="16"/>
  <c r="Y395" i="16"/>
  <c r="AC396" i="16" s="1"/>
  <c r="AD396" i="16" s="1"/>
  <c r="R395" i="16"/>
  <c r="AH394" i="16"/>
  <c r="AG394" i="16"/>
  <c r="Z394" i="16"/>
  <c r="Y394" i="16"/>
  <c r="AC395" i="16" s="1"/>
  <c r="AD395" i="16" s="1"/>
  <c r="R394" i="16"/>
  <c r="AH393" i="16"/>
  <c r="AG393" i="16"/>
  <c r="Z393" i="16"/>
  <c r="Y393" i="16"/>
  <c r="AC394" i="16" s="1"/>
  <c r="AD394" i="16" s="1"/>
  <c r="R393" i="16"/>
  <c r="AH392" i="16"/>
  <c r="AG392" i="16"/>
  <c r="Z392" i="16"/>
  <c r="Y392" i="16"/>
  <c r="AC393" i="16" s="1"/>
  <c r="AD393" i="16" s="1"/>
  <c r="R392" i="16"/>
  <c r="AH391" i="16"/>
  <c r="AG391" i="16"/>
  <c r="Z391" i="16"/>
  <c r="Y391" i="16"/>
  <c r="AC392" i="16" s="1"/>
  <c r="AD392" i="16" s="1"/>
  <c r="R391" i="16"/>
  <c r="AH390" i="16"/>
  <c r="AG390" i="16"/>
  <c r="Z390" i="16"/>
  <c r="Y390" i="16"/>
  <c r="AC391" i="16" s="1"/>
  <c r="AD391" i="16" s="1"/>
  <c r="R390" i="16"/>
  <c r="Z389" i="16"/>
  <c r="Y389" i="16"/>
  <c r="AC390" i="16" s="1"/>
  <c r="AD390" i="16" s="1"/>
  <c r="R389" i="16"/>
  <c r="Z388" i="16"/>
  <c r="Y388" i="16"/>
  <c r="AC389" i="16" s="1"/>
  <c r="AD389" i="16" s="1"/>
  <c r="R388" i="16"/>
  <c r="AH387" i="16"/>
  <c r="AG387" i="16"/>
  <c r="Z387" i="16"/>
  <c r="Y387" i="16"/>
  <c r="AC388" i="16" s="1"/>
  <c r="AD388" i="16" s="1"/>
  <c r="R387" i="16"/>
  <c r="AH386" i="16"/>
  <c r="AG386" i="16"/>
  <c r="Z386" i="16"/>
  <c r="Y386" i="16"/>
  <c r="AC387" i="16" s="1"/>
  <c r="AD387" i="16" s="1"/>
  <c r="R386" i="16"/>
  <c r="AH385" i="16"/>
  <c r="AG385" i="16"/>
  <c r="Z385" i="16"/>
  <c r="Y385" i="16"/>
  <c r="AC386" i="16" s="1"/>
  <c r="AD386" i="16" s="1"/>
  <c r="R385" i="16"/>
  <c r="AH384" i="16"/>
  <c r="AG384" i="16"/>
  <c r="Z384" i="16"/>
  <c r="Y384" i="16"/>
  <c r="AC385" i="16" s="1"/>
  <c r="AD385" i="16" s="1"/>
  <c r="R384" i="16"/>
  <c r="AH383" i="16"/>
  <c r="AG383" i="16"/>
  <c r="Z383" i="16"/>
  <c r="Y383" i="16"/>
  <c r="AC384" i="16" s="1"/>
  <c r="AD384" i="16" s="1"/>
  <c r="R383" i="16"/>
  <c r="AH382" i="16"/>
  <c r="AG382" i="16"/>
  <c r="Z382" i="16"/>
  <c r="Y382" i="16"/>
  <c r="AC383" i="16" s="1"/>
  <c r="AD383" i="16" s="1"/>
  <c r="R382" i="16"/>
  <c r="AH381" i="16"/>
  <c r="AG381" i="16"/>
  <c r="Z381" i="16"/>
  <c r="Y381" i="16"/>
  <c r="AC382" i="16" s="1"/>
  <c r="AD382" i="16" s="1"/>
  <c r="R381" i="16"/>
  <c r="AH380" i="16"/>
  <c r="AG380" i="16"/>
  <c r="Z380" i="16"/>
  <c r="Y380" i="16"/>
  <c r="AC381" i="16" s="1"/>
  <c r="AD381" i="16" s="1"/>
  <c r="R380" i="16"/>
  <c r="AH379" i="16"/>
  <c r="AG379" i="16"/>
  <c r="Z379" i="16"/>
  <c r="Y379" i="16"/>
  <c r="AC380" i="16" s="1"/>
  <c r="AD380" i="16" s="1"/>
  <c r="R379" i="16"/>
  <c r="AH378" i="16"/>
  <c r="AG378" i="16"/>
  <c r="Z378" i="16"/>
  <c r="Y378" i="16"/>
  <c r="AC379" i="16" s="1"/>
  <c r="AD379" i="16" s="1"/>
  <c r="R378" i="16"/>
  <c r="AH377" i="16"/>
  <c r="AG377" i="16"/>
  <c r="Z377" i="16"/>
  <c r="Y377" i="16"/>
  <c r="AC378" i="16" s="1"/>
  <c r="AD378" i="16" s="1"/>
  <c r="R377" i="16"/>
  <c r="AH376" i="16"/>
  <c r="AG376" i="16"/>
  <c r="Z376" i="16"/>
  <c r="Y376" i="16"/>
  <c r="AC377" i="16" s="1"/>
  <c r="AD377" i="16" s="1"/>
  <c r="R376" i="16"/>
  <c r="AH375" i="16"/>
  <c r="AG375" i="16"/>
  <c r="Z375" i="16"/>
  <c r="Y375" i="16"/>
  <c r="AC376" i="16" s="1"/>
  <c r="AD376" i="16" s="1"/>
  <c r="R375" i="16"/>
  <c r="AH374" i="16"/>
  <c r="AG374" i="16"/>
  <c r="Z374" i="16"/>
  <c r="Y374" i="16"/>
  <c r="AC375" i="16" s="1"/>
  <c r="AD375" i="16" s="1"/>
  <c r="R374" i="16"/>
  <c r="AH373" i="16"/>
  <c r="AG373" i="16"/>
  <c r="Z373" i="16"/>
  <c r="Y373" i="16"/>
  <c r="AC374" i="16" s="1"/>
  <c r="AD374" i="16" s="1"/>
  <c r="R373" i="16"/>
  <c r="AH372" i="16"/>
  <c r="AG372" i="16"/>
  <c r="Z372" i="16"/>
  <c r="Y372" i="16"/>
  <c r="AC373" i="16" s="1"/>
  <c r="AD373" i="16" s="1"/>
  <c r="R372" i="16"/>
  <c r="AH371" i="16"/>
  <c r="AG371" i="16"/>
  <c r="Z371" i="16"/>
  <c r="Y371" i="16"/>
  <c r="AC372" i="16" s="1"/>
  <c r="AD372" i="16" s="1"/>
  <c r="R371" i="16"/>
  <c r="AH370" i="16"/>
  <c r="AG370" i="16"/>
  <c r="Z370" i="16"/>
  <c r="Y370" i="16"/>
  <c r="AC371" i="16" s="1"/>
  <c r="AD371" i="16" s="1"/>
  <c r="R370" i="16"/>
  <c r="AH369" i="16"/>
  <c r="AG369" i="16"/>
  <c r="Z369" i="16"/>
  <c r="Y369" i="16"/>
  <c r="AC370" i="16" s="1"/>
  <c r="AD370" i="16" s="1"/>
  <c r="R369" i="16"/>
  <c r="AH368" i="16"/>
  <c r="AG368" i="16"/>
  <c r="Z368" i="16"/>
  <c r="Y368" i="16"/>
  <c r="AC369" i="16" s="1"/>
  <c r="AD369" i="16" s="1"/>
  <c r="R368" i="16"/>
  <c r="AH367" i="16"/>
  <c r="AG367" i="16"/>
  <c r="Z367" i="16"/>
  <c r="Y367" i="16"/>
  <c r="AC368" i="16" s="1"/>
  <c r="AD368" i="16" s="1"/>
  <c r="R367" i="16"/>
  <c r="AH366" i="16"/>
  <c r="AG366" i="16"/>
  <c r="Z366" i="16"/>
  <c r="Y366" i="16"/>
  <c r="AC367" i="16" s="1"/>
  <c r="AD367" i="16" s="1"/>
  <c r="R366" i="16"/>
  <c r="AH365" i="16"/>
  <c r="AG365" i="16"/>
  <c r="Z365" i="16"/>
  <c r="Y365" i="16"/>
  <c r="AC366" i="16" s="1"/>
  <c r="AD366" i="16" s="1"/>
  <c r="R365" i="16"/>
  <c r="AH364" i="16"/>
  <c r="AG364" i="16"/>
  <c r="Z364" i="16"/>
  <c r="Y364" i="16"/>
  <c r="AC365" i="16" s="1"/>
  <c r="AD365" i="16" s="1"/>
  <c r="R364" i="16"/>
  <c r="AH363" i="16"/>
  <c r="AG363" i="16"/>
  <c r="Z363" i="16"/>
  <c r="Y363" i="16"/>
  <c r="AC364" i="16" s="1"/>
  <c r="AD364" i="16" s="1"/>
  <c r="R363" i="16"/>
  <c r="AH362" i="16"/>
  <c r="AG362" i="16"/>
  <c r="Z362" i="16"/>
  <c r="Y362" i="16"/>
  <c r="AC363" i="16" s="1"/>
  <c r="AD363" i="16" s="1"/>
  <c r="R362" i="16"/>
  <c r="AH361" i="16"/>
  <c r="AG361" i="16"/>
  <c r="Z361" i="16"/>
  <c r="Y361" i="16"/>
  <c r="AC362" i="16" s="1"/>
  <c r="AD362" i="16" s="1"/>
  <c r="R361" i="16"/>
  <c r="AH360" i="16"/>
  <c r="AG360" i="16"/>
  <c r="Z360" i="16"/>
  <c r="Y360" i="16"/>
  <c r="AC361" i="16" s="1"/>
  <c r="AD361" i="16" s="1"/>
  <c r="R360" i="16"/>
  <c r="AH359" i="16"/>
  <c r="AG359" i="16"/>
  <c r="Z359" i="16"/>
  <c r="Y359" i="16"/>
  <c r="AC360" i="16" s="1"/>
  <c r="AD360" i="16" s="1"/>
  <c r="R359" i="16"/>
  <c r="AH358" i="16"/>
  <c r="AG358" i="16"/>
  <c r="Z358" i="16"/>
  <c r="Y358" i="16"/>
  <c r="AC359" i="16" s="1"/>
  <c r="AD359" i="16" s="1"/>
  <c r="R358" i="16"/>
  <c r="AH357" i="16"/>
  <c r="AG357" i="16"/>
  <c r="Z357" i="16"/>
  <c r="Y357" i="16"/>
  <c r="AC358" i="16" s="1"/>
  <c r="AD358" i="16" s="1"/>
  <c r="R357" i="16"/>
  <c r="AH356" i="16"/>
  <c r="AG356" i="16"/>
  <c r="Z356" i="16"/>
  <c r="Y356" i="16"/>
  <c r="AC357" i="16" s="1"/>
  <c r="AD357" i="16" s="1"/>
  <c r="R356" i="16"/>
  <c r="AH355" i="16"/>
  <c r="AG355" i="16"/>
  <c r="Z355" i="16"/>
  <c r="Y355" i="16"/>
  <c r="AC356" i="16" s="1"/>
  <c r="AD356" i="16" s="1"/>
  <c r="R355" i="16"/>
  <c r="AH354" i="16"/>
  <c r="AG354" i="16"/>
  <c r="Z354" i="16"/>
  <c r="Y354" i="16"/>
  <c r="AC355" i="16" s="1"/>
  <c r="AD355" i="16" s="1"/>
  <c r="R354" i="16"/>
  <c r="AH353" i="16"/>
  <c r="AG353" i="16"/>
  <c r="Z353" i="16"/>
  <c r="Y353" i="16"/>
  <c r="AC354" i="16" s="1"/>
  <c r="AD354" i="16" s="1"/>
  <c r="R353" i="16"/>
  <c r="AH352" i="16"/>
  <c r="AG352" i="16"/>
  <c r="Z352" i="16"/>
  <c r="Y352" i="16"/>
  <c r="AC353" i="16" s="1"/>
  <c r="AD353" i="16" s="1"/>
  <c r="R352" i="16"/>
  <c r="AH351" i="16"/>
  <c r="AG351" i="16"/>
  <c r="Z351" i="16"/>
  <c r="Y351" i="16"/>
  <c r="AC352" i="16" s="1"/>
  <c r="AD352" i="16" s="1"/>
  <c r="R351" i="16"/>
  <c r="AH350" i="16"/>
  <c r="AG350" i="16"/>
  <c r="Z350" i="16"/>
  <c r="Y350" i="16"/>
  <c r="AC351" i="16" s="1"/>
  <c r="AD351" i="16" s="1"/>
  <c r="R350" i="16"/>
  <c r="AH349" i="16"/>
  <c r="AG349" i="16"/>
  <c r="Z349" i="16"/>
  <c r="Y349" i="16"/>
  <c r="AC350" i="16" s="1"/>
  <c r="AD350" i="16" s="1"/>
  <c r="R349" i="16"/>
  <c r="AH348" i="16"/>
  <c r="AG348" i="16"/>
  <c r="Z348" i="16"/>
  <c r="Y348" i="16"/>
  <c r="AC349" i="16" s="1"/>
  <c r="AD349" i="16" s="1"/>
  <c r="R348" i="16"/>
  <c r="AH347" i="16"/>
  <c r="AG347" i="16"/>
  <c r="Z347" i="16"/>
  <c r="Y347" i="16"/>
  <c r="AC348" i="16" s="1"/>
  <c r="AD348" i="16" s="1"/>
  <c r="R347" i="16"/>
  <c r="AH346" i="16"/>
  <c r="AG346" i="16"/>
  <c r="Z346" i="16"/>
  <c r="Y346" i="16"/>
  <c r="AC347" i="16" s="1"/>
  <c r="AD347" i="16" s="1"/>
  <c r="R346" i="16"/>
  <c r="AH345" i="16"/>
  <c r="AG345" i="16"/>
  <c r="Z345" i="16"/>
  <c r="Y345" i="16"/>
  <c r="AC346" i="16" s="1"/>
  <c r="AD346" i="16" s="1"/>
  <c r="R345" i="16"/>
  <c r="AH344" i="16"/>
  <c r="AG344" i="16"/>
  <c r="Z344" i="16"/>
  <c r="Y344" i="16"/>
  <c r="AC345" i="16" s="1"/>
  <c r="AD345" i="16" s="1"/>
  <c r="R344" i="16"/>
  <c r="AH343" i="16"/>
  <c r="AG343" i="16"/>
  <c r="Z343" i="16"/>
  <c r="Y343" i="16"/>
  <c r="AC344" i="16" s="1"/>
  <c r="AD344" i="16" s="1"/>
  <c r="R343" i="16"/>
  <c r="AH342" i="16"/>
  <c r="AG342" i="16"/>
  <c r="Z342" i="16"/>
  <c r="Y342" i="16"/>
  <c r="AC343" i="16" s="1"/>
  <c r="AD343" i="16" s="1"/>
  <c r="R342" i="16"/>
  <c r="AH341" i="16"/>
  <c r="AG341" i="16"/>
  <c r="Z341" i="16"/>
  <c r="Y341" i="16"/>
  <c r="AC342" i="16" s="1"/>
  <c r="AD342" i="16" s="1"/>
  <c r="R341" i="16"/>
  <c r="AH340" i="16"/>
  <c r="AG340" i="16"/>
  <c r="Z340" i="16"/>
  <c r="Y340" i="16"/>
  <c r="AC341" i="16" s="1"/>
  <c r="AD341" i="16" s="1"/>
  <c r="R340" i="16"/>
  <c r="AH339" i="16"/>
  <c r="AG339" i="16"/>
  <c r="Z339" i="16"/>
  <c r="Y339" i="16"/>
  <c r="AC340" i="16" s="1"/>
  <c r="AD340" i="16" s="1"/>
  <c r="R339" i="16"/>
  <c r="AH338" i="16"/>
  <c r="AG338" i="16"/>
  <c r="Z338" i="16"/>
  <c r="Y338" i="16"/>
  <c r="AC339" i="16" s="1"/>
  <c r="AD339" i="16" s="1"/>
  <c r="R338" i="16"/>
  <c r="AH337" i="16"/>
  <c r="AG337" i="16"/>
  <c r="Z337" i="16"/>
  <c r="Y337" i="16"/>
  <c r="AC338" i="16" s="1"/>
  <c r="AD338" i="16" s="1"/>
  <c r="R337" i="16"/>
  <c r="AH336" i="16"/>
  <c r="AG336" i="16"/>
  <c r="Z336" i="16"/>
  <c r="Y336" i="16"/>
  <c r="AC337" i="16" s="1"/>
  <c r="AD337" i="16" s="1"/>
  <c r="R336" i="16"/>
  <c r="AH335" i="16"/>
  <c r="AG335" i="16"/>
  <c r="Z335" i="16"/>
  <c r="Y335" i="16"/>
  <c r="AC336" i="16" s="1"/>
  <c r="AD336" i="16" s="1"/>
  <c r="R335" i="16"/>
  <c r="AH334" i="16"/>
  <c r="AG334" i="16"/>
  <c r="Z334" i="16"/>
  <c r="Y334" i="16"/>
  <c r="AC335" i="16" s="1"/>
  <c r="AD335" i="16" s="1"/>
  <c r="R334" i="16"/>
  <c r="AH333" i="16"/>
  <c r="AG333" i="16"/>
  <c r="Z333" i="16"/>
  <c r="Y333" i="16"/>
  <c r="AC334" i="16" s="1"/>
  <c r="AD334" i="16" s="1"/>
  <c r="R333" i="16"/>
  <c r="AH332" i="16"/>
  <c r="AG332" i="16"/>
  <c r="Z332" i="16"/>
  <c r="Y332" i="16"/>
  <c r="AC333" i="16" s="1"/>
  <c r="AD333" i="16" s="1"/>
  <c r="R332" i="16"/>
  <c r="AH331" i="16"/>
  <c r="AG331" i="16"/>
  <c r="Z331" i="16"/>
  <c r="Y331" i="16"/>
  <c r="AC332" i="16" s="1"/>
  <c r="AD332" i="16" s="1"/>
  <c r="R331" i="16"/>
  <c r="AH330" i="16"/>
  <c r="AG330" i="16"/>
  <c r="Z330" i="16"/>
  <c r="Y330" i="16"/>
  <c r="AC331" i="16" s="1"/>
  <c r="AD331" i="16" s="1"/>
  <c r="R330" i="16"/>
  <c r="AH329" i="16"/>
  <c r="AG329" i="16"/>
  <c r="Z329" i="16"/>
  <c r="Y329" i="16"/>
  <c r="AC330" i="16" s="1"/>
  <c r="AD330" i="16" s="1"/>
  <c r="R329" i="16"/>
  <c r="AH328" i="16"/>
  <c r="AG328" i="16"/>
  <c r="Z328" i="16"/>
  <c r="Y328" i="16"/>
  <c r="AC329" i="16" s="1"/>
  <c r="AD329" i="16" s="1"/>
  <c r="R328" i="16"/>
  <c r="AH327" i="16"/>
  <c r="AG327" i="16"/>
  <c r="Z327" i="16"/>
  <c r="Y327" i="16"/>
  <c r="AC328" i="16" s="1"/>
  <c r="AD328" i="16" s="1"/>
  <c r="R327" i="16"/>
  <c r="AH326" i="16"/>
  <c r="AG326" i="16"/>
  <c r="Z326" i="16"/>
  <c r="Y326" i="16"/>
  <c r="AC327" i="16" s="1"/>
  <c r="AD327" i="16" s="1"/>
  <c r="R326" i="16"/>
  <c r="AH325" i="16"/>
  <c r="AG325" i="16"/>
  <c r="Z325" i="16"/>
  <c r="Y325" i="16"/>
  <c r="AC326" i="16" s="1"/>
  <c r="AD326" i="16" s="1"/>
  <c r="R325" i="16"/>
  <c r="AH324" i="16"/>
  <c r="AG324" i="16"/>
  <c r="Z324" i="16"/>
  <c r="Y324" i="16"/>
  <c r="AC325" i="16" s="1"/>
  <c r="AD325" i="16" s="1"/>
  <c r="R324" i="16"/>
  <c r="AH323" i="16"/>
  <c r="AG323" i="16"/>
  <c r="Z323" i="16"/>
  <c r="Y323" i="16"/>
  <c r="AC324" i="16" s="1"/>
  <c r="AD324" i="16" s="1"/>
  <c r="R323" i="16"/>
  <c r="AH322" i="16"/>
  <c r="AG322" i="16"/>
  <c r="Z322" i="16"/>
  <c r="Y322" i="16"/>
  <c r="AC323" i="16" s="1"/>
  <c r="AD323" i="16" s="1"/>
  <c r="R322" i="16"/>
  <c r="AH321" i="16"/>
  <c r="AG321" i="16"/>
  <c r="Z321" i="16"/>
  <c r="Y321" i="16"/>
  <c r="AC322" i="16" s="1"/>
  <c r="AD322" i="16" s="1"/>
  <c r="R321" i="16"/>
  <c r="AH320" i="16"/>
  <c r="AG320" i="16"/>
  <c r="Z320" i="16"/>
  <c r="Y320" i="16"/>
  <c r="AC321" i="16" s="1"/>
  <c r="AD321" i="16" s="1"/>
  <c r="R320" i="16"/>
  <c r="AH319" i="16"/>
  <c r="AG319" i="16"/>
  <c r="Z319" i="16"/>
  <c r="Y319" i="16"/>
  <c r="AC320" i="16" s="1"/>
  <c r="AD320" i="16" s="1"/>
  <c r="R319" i="16"/>
  <c r="AH318" i="16"/>
  <c r="AG318" i="16"/>
  <c r="Z318" i="16"/>
  <c r="Y318" i="16"/>
  <c r="AC319" i="16" s="1"/>
  <c r="AD319" i="16" s="1"/>
  <c r="R318" i="16"/>
  <c r="AH317" i="16"/>
  <c r="AG317" i="16"/>
  <c r="Z317" i="16"/>
  <c r="Y317" i="16"/>
  <c r="AC318" i="16" s="1"/>
  <c r="AD318" i="16" s="1"/>
  <c r="R317" i="16"/>
  <c r="AH316" i="16"/>
  <c r="AG316" i="16"/>
  <c r="Z316" i="16"/>
  <c r="Y316" i="16"/>
  <c r="AC317" i="16" s="1"/>
  <c r="AD317" i="16" s="1"/>
  <c r="R316" i="16"/>
  <c r="AH315" i="16"/>
  <c r="AG315" i="16"/>
  <c r="Z315" i="16"/>
  <c r="Y315" i="16"/>
  <c r="AC316" i="16" s="1"/>
  <c r="AD316" i="16" s="1"/>
  <c r="R315" i="16"/>
  <c r="AH314" i="16"/>
  <c r="AG314" i="16"/>
  <c r="Z314" i="16"/>
  <c r="Y314" i="16"/>
  <c r="AC315" i="16" s="1"/>
  <c r="AD315" i="16" s="1"/>
  <c r="R314" i="16"/>
  <c r="AH313" i="16"/>
  <c r="AG313" i="16"/>
  <c r="Z313" i="16"/>
  <c r="Y313" i="16"/>
  <c r="AC314" i="16" s="1"/>
  <c r="AD314" i="16" s="1"/>
  <c r="R313" i="16"/>
  <c r="AH312" i="16"/>
  <c r="AG312" i="16"/>
  <c r="Z312" i="16"/>
  <c r="Y312" i="16"/>
  <c r="AC313" i="16" s="1"/>
  <c r="AD313" i="16" s="1"/>
  <c r="R312" i="16"/>
  <c r="AH311" i="16"/>
  <c r="AG311" i="16"/>
  <c r="Z311" i="16"/>
  <c r="Y311" i="16"/>
  <c r="AC312" i="16" s="1"/>
  <c r="AD312" i="16" s="1"/>
  <c r="R311" i="16"/>
  <c r="AH310" i="16"/>
  <c r="AG310" i="16"/>
  <c r="Z310" i="16"/>
  <c r="Y310" i="16"/>
  <c r="AC311" i="16" s="1"/>
  <c r="AD311" i="16" s="1"/>
  <c r="R310" i="16"/>
  <c r="AH309" i="16"/>
  <c r="AG309" i="16"/>
  <c r="Z309" i="16"/>
  <c r="Y309" i="16"/>
  <c r="AC310" i="16" s="1"/>
  <c r="AD310" i="16" s="1"/>
  <c r="R309" i="16"/>
  <c r="AH308" i="16"/>
  <c r="AG308" i="16"/>
  <c r="Z308" i="16"/>
  <c r="Y308" i="16"/>
  <c r="AC309" i="16" s="1"/>
  <c r="AD309" i="16" s="1"/>
  <c r="R308" i="16"/>
  <c r="AH307" i="16"/>
  <c r="AG307" i="16"/>
  <c r="Z307" i="16"/>
  <c r="Y307" i="16"/>
  <c r="AC308" i="16" s="1"/>
  <c r="AD308" i="16" s="1"/>
  <c r="R307" i="16"/>
  <c r="AH306" i="16"/>
  <c r="AG306" i="16"/>
  <c r="Z306" i="16"/>
  <c r="Y306" i="16"/>
  <c r="AC307" i="16" s="1"/>
  <c r="AD307" i="16" s="1"/>
  <c r="R306" i="16"/>
  <c r="AH305" i="16"/>
  <c r="AG305" i="16"/>
  <c r="Z305" i="16"/>
  <c r="Y305" i="16"/>
  <c r="AC306" i="16" s="1"/>
  <c r="AD306" i="16" s="1"/>
  <c r="R305" i="16"/>
  <c r="AH304" i="16"/>
  <c r="AG304" i="16"/>
  <c r="Z304" i="16"/>
  <c r="Y304" i="16"/>
  <c r="AC305" i="16" s="1"/>
  <c r="AD305" i="16" s="1"/>
  <c r="R304" i="16"/>
  <c r="AH303" i="16"/>
  <c r="AG303" i="16"/>
  <c r="Z303" i="16"/>
  <c r="Y303" i="16"/>
  <c r="AC304" i="16" s="1"/>
  <c r="AD304" i="16" s="1"/>
  <c r="R303" i="16"/>
  <c r="AH302" i="16"/>
  <c r="AG302" i="16"/>
  <c r="Z302" i="16"/>
  <c r="Y302" i="16"/>
  <c r="AC303" i="16" s="1"/>
  <c r="AD303" i="16" s="1"/>
  <c r="R302" i="16"/>
  <c r="AH301" i="16"/>
  <c r="AG301" i="16"/>
  <c r="Z301" i="16"/>
  <c r="Y301" i="16"/>
  <c r="AC302" i="16" s="1"/>
  <c r="AD302" i="16" s="1"/>
  <c r="R301" i="16"/>
  <c r="AH300" i="16"/>
  <c r="AG300" i="16"/>
  <c r="Z300" i="16"/>
  <c r="Y300" i="16"/>
  <c r="AC301" i="16" s="1"/>
  <c r="AD301" i="16" s="1"/>
  <c r="R300" i="16"/>
  <c r="AH299" i="16"/>
  <c r="AG299" i="16"/>
  <c r="Z299" i="16"/>
  <c r="Y299" i="16"/>
  <c r="AC300" i="16" s="1"/>
  <c r="AD300" i="16" s="1"/>
  <c r="R299" i="16"/>
  <c r="AH298" i="16"/>
  <c r="AG298" i="16"/>
  <c r="Z298" i="16"/>
  <c r="Y298" i="16"/>
  <c r="AC299" i="16" s="1"/>
  <c r="AD299" i="16" s="1"/>
  <c r="R298" i="16"/>
  <c r="AH297" i="16"/>
  <c r="AG297" i="16"/>
  <c r="Z297" i="16"/>
  <c r="Y297" i="16"/>
  <c r="AC298" i="16" s="1"/>
  <c r="AD298" i="16" s="1"/>
  <c r="R297" i="16"/>
  <c r="AH296" i="16"/>
  <c r="AG296" i="16"/>
  <c r="Z296" i="16"/>
  <c r="Y296" i="16"/>
  <c r="AC297" i="16" s="1"/>
  <c r="AD297" i="16" s="1"/>
  <c r="R296" i="16"/>
  <c r="AH295" i="16"/>
  <c r="AG295" i="16"/>
  <c r="Z295" i="16"/>
  <c r="Y295" i="16"/>
  <c r="AC296" i="16" s="1"/>
  <c r="AD296" i="16" s="1"/>
  <c r="R295" i="16"/>
  <c r="AH294" i="16"/>
  <c r="AG294" i="16"/>
  <c r="Z294" i="16"/>
  <c r="Y294" i="16"/>
  <c r="AC295" i="16" s="1"/>
  <c r="AD295" i="16" s="1"/>
  <c r="R294" i="16"/>
  <c r="AH293" i="16"/>
  <c r="AG293" i="16"/>
  <c r="Z293" i="16"/>
  <c r="Y293" i="16"/>
  <c r="AC294" i="16" s="1"/>
  <c r="AD294" i="16" s="1"/>
  <c r="R293" i="16"/>
  <c r="AH292" i="16"/>
  <c r="AG292" i="16"/>
  <c r="Z292" i="16"/>
  <c r="Y292" i="16"/>
  <c r="AC293" i="16" s="1"/>
  <c r="AD293" i="16" s="1"/>
  <c r="R292" i="16"/>
  <c r="AH291" i="16"/>
  <c r="AG291" i="16"/>
  <c r="Z291" i="16"/>
  <c r="Y291" i="16"/>
  <c r="AC292" i="16" s="1"/>
  <c r="AD292" i="16" s="1"/>
  <c r="R291" i="16"/>
  <c r="AH290" i="16"/>
  <c r="AG290" i="16"/>
  <c r="Z290" i="16"/>
  <c r="Y290" i="16"/>
  <c r="AC291" i="16" s="1"/>
  <c r="AD291" i="16" s="1"/>
  <c r="R290" i="16"/>
  <c r="AH289" i="16"/>
  <c r="AG289" i="16"/>
  <c r="Z289" i="16"/>
  <c r="Y289" i="16"/>
  <c r="AC290" i="16" s="1"/>
  <c r="AD290" i="16" s="1"/>
  <c r="R289" i="16"/>
  <c r="AH288" i="16"/>
  <c r="AG288" i="16"/>
  <c r="Z288" i="16"/>
  <c r="Y288" i="16"/>
  <c r="AC289" i="16" s="1"/>
  <c r="AD289" i="16" s="1"/>
  <c r="R288" i="16"/>
  <c r="AH287" i="16"/>
  <c r="AG287" i="16"/>
  <c r="Z287" i="16"/>
  <c r="Y287" i="16"/>
  <c r="AC288" i="16" s="1"/>
  <c r="AD288" i="16" s="1"/>
  <c r="R287" i="16"/>
  <c r="AH286" i="16"/>
  <c r="AG286" i="16"/>
  <c r="Z286" i="16"/>
  <c r="Y286" i="16"/>
  <c r="AC287" i="16" s="1"/>
  <c r="AD287" i="16" s="1"/>
  <c r="R286" i="16"/>
  <c r="AH285" i="16"/>
  <c r="AG285" i="16"/>
  <c r="Z285" i="16"/>
  <c r="Y285" i="16"/>
  <c r="AC286" i="16" s="1"/>
  <c r="AD286" i="16" s="1"/>
  <c r="R285" i="16"/>
  <c r="AH284" i="16"/>
  <c r="AG284" i="16"/>
  <c r="Z284" i="16"/>
  <c r="Y284" i="16"/>
  <c r="AC285" i="16" s="1"/>
  <c r="AD285" i="16" s="1"/>
  <c r="R284" i="16"/>
  <c r="AH283" i="16"/>
  <c r="AG283" i="16"/>
  <c r="Z283" i="16"/>
  <c r="Y283" i="16"/>
  <c r="AC284" i="16" s="1"/>
  <c r="AD284" i="16" s="1"/>
  <c r="R283" i="16"/>
  <c r="AH282" i="16"/>
  <c r="AG282" i="16"/>
  <c r="Z282" i="16"/>
  <c r="Y282" i="16"/>
  <c r="AC283" i="16" s="1"/>
  <c r="AD283" i="16" s="1"/>
  <c r="R282" i="16"/>
  <c r="AH281" i="16"/>
  <c r="AG281" i="16"/>
  <c r="Z281" i="16"/>
  <c r="Y281" i="16"/>
  <c r="AC282" i="16" s="1"/>
  <c r="AD282" i="16" s="1"/>
  <c r="R281" i="16"/>
  <c r="AH280" i="16"/>
  <c r="AG280" i="16"/>
  <c r="Z280" i="16"/>
  <c r="Y280" i="16"/>
  <c r="AC281" i="16" s="1"/>
  <c r="AD281" i="16" s="1"/>
  <c r="R280" i="16"/>
  <c r="AH279" i="16"/>
  <c r="AG279" i="16"/>
  <c r="Z279" i="16"/>
  <c r="Y279" i="16"/>
  <c r="AC280" i="16" s="1"/>
  <c r="AD280" i="16" s="1"/>
  <c r="R279" i="16"/>
  <c r="AH278" i="16"/>
  <c r="AG278" i="16"/>
  <c r="Z278" i="16"/>
  <c r="Y278" i="16"/>
  <c r="AC279" i="16" s="1"/>
  <c r="AD279" i="16" s="1"/>
  <c r="R278" i="16"/>
  <c r="AH277" i="16"/>
  <c r="AG277" i="16"/>
  <c r="Z277" i="16"/>
  <c r="Y277" i="16"/>
  <c r="AC278" i="16" s="1"/>
  <c r="AD278" i="16" s="1"/>
  <c r="R277" i="16"/>
  <c r="AH276" i="16"/>
  <c r="AG276" i="16"/>
  <c r="Z276" i="16"/>
  <c r="Y276" i="16"/>
  <c r="AC277" i="16" s="1"/>
  <c r="AD277" i="16" s="1"/>
  <c r="R276" i="16"/>
  <c r="AH275" i="16"/>
  <c r="AG275" i="16"/>
  <c r="Z275" i="16"/>
  <c r="Y275" i="16"/>
  <c r="AC276" i="16" s="1"/>
  <c r="AD276" i="16" s="1"/>
  <c r="R275" i="16"/>
  <c r="AH274" i="16"/>
  <c r="AG274" i="16"/>
  <c r="Z274" i="16"/>
  <c r="Y274" i="16"/>
  <c r="AC275" i="16" s="1"/>
  <c r="AD275" i="16" s="1"/>
  <c r="R274" i="16"/>
  <c r="AH273" i="16"/>
  <c r="AG273" i="16"/>
  <c r="Z273" i="16"/>
  <c r="Y273" i="16"/>
  <c r="AC274" i="16" s="1"/>
  <c r="AD274" i="16" s="1"/>
  <c r="R273" i="16"/>
  <c r="AH272" i="16"/>
  <c r="AG272" i="16"/>
  <c r="Z272" i="16"/>
  <c r="Y272" i="16"/>
  <c r="AC273" i="16" s="1"/>
  <c r="AD273" i="16" s="1"/>
  <c r="R272" i="16"/>
  <c r="AH271" i="16"/>
  <c r="AG271" i="16"/>
  <c r="Z271" i="16"/>
  <c r="Y271" i="16"/>
  <c r="AC272" i="16" s="1"/>
  <c r="AD272" i="16" s="1"/>
  <c r="R271" i="16"/>
  <c r="AH270" i="16"/>
  <c r="AG270" i="16"/>
  <c r="Z270" i="16"/>
  <c r="Y270" i="16"/>
  <c r="AC271" i="16" s="1"/>
  <c r="AD271" i="16" s="1"/>
  <c r="R270" i="16"/>
  <c r="AH269" i="16"/>
  <c r="AG269" i="16"/>
  <c r="Z269" i="16"/>
  <c r="Y269" i="16"/>
  <c r="AC270" i="16" s="1"/>
  <c r="AD270" i="16" s="1"/>
  <c r="R269" i="16"/>
  <c r="AH268" i="16"/>
  <c r="AG268" i="16"/>
  <c r="Z268" i="16"/>
  <c r="Y268" i="16"/>
  <c r="AC269" i="16" s="1"/>
  <c r="AD269" i="16" s="1"/>
  <c r="R268" i="16"/>
  <c r="AH267" i="16"/>
  <c r="AG267" i="16"/>
  <c r="Z267" i="16"/>
  <c r="Y267" i="16"/>
  <c r="AC268" i="16" s="1"/>
  <c r="AD268" i="16" s="1"/>
  <c r="R267" i="16"/>
  <c r="AH266" i="16"/>
  <c r="AG266" i="16"/>
  <c r="Z266" i="16"/>
  <c r="Y266" i="16"/>
  <c r="AC267" i="16" s="1"/>
  <c r="AD267" i="16" s="1"/>
  <c r="R266" i="16"/>
  <c r="AH265" i="16"/>
  <c r="AG265" i="16"/>
  <c r="Z265" i="16"/>
  <c r="Y265" i="16"/>
  <c r="AC266" i="16" s="1"/>
  <c r="AD266" i="16" s="1"/>
  <c r="R265" i="16"/>
  <c r="AH264" i="16"/>
  <c r="AG264" i="16"/>
  <c r="Z264" i="16"/>
  <c r="Y264" i="16"/>
  <c r="AC265" i="16" s="1"/>
  <c r="AD265" i="16" s="1"/>
  <c r="R264" i="16"/>
  <c r="AH263" i="16"/>
  <c r="AG263" i="16"/>
  <c r="Z263" i="16"/>
  <c r="Y263" i="16"/>
  <c r="AC264" i="16" s="1"/>
  <c r="AD264" i="16" s="1"/>
  <c r="R263" i="16"/>
  <c r="AH262" i="16"/>
  <c r="AG262" i="16"/>
  <c r="Z262" i="16"/>
  <c r="Y262" i="16"/>
  <c r="AC263" i="16" s="1"/>
  <c r="AD263" i="16" s="1"/>
  <c r="R262" i="16"/>
  <c r="AH261" i="16"/>
  <c r="AG261" i="16"/>
  <c r="Z261" i="16"/>
  <c r="Y261" i="16"/>
  <c r="AC262" i="16" s="1"/>
  <c r="AD262" i="16" s="1"/>
  <c r="R261" i="16"/>
  <c r="AH260" i="16"/>
  <c r="AG260" i="16"/>
  <c r="Z260" i="16"/>
  <c r="Y260" i="16"/>
  <c r="AC261" i="16" s="1"/>
  <c r="AD261" i="16" s="1"/>
  <c r="R260" i="16"/>
  <c r="AH259" i="16"/>
  <c r="AG259" i="16"/>
  <c r="Z259" i="16"/>
  <c r="Y259" i="16"/>
  <c r="AC260" i="16" s="1"/>
  <c r="AD260" i="16" s="1"/>
  <c r="R259" i="16"/>
  <c r="AH258" i="16"/>
  <c r="AG258" i="16"/>
  <c r="Z258" i="16"/>
  <c r="Y258" i="16"/>
  <c r="AC259" i="16" s="1"/>
  <c r="AD259" i="16" s="1"/>
  <c r="R258" i="16"/>
  <c r="AH257" i="16"/>
  <c r="AG257" i="16"/>
  <c r="Z257" i="16"/>
  <c r="Y257" i="16"/>
  <c r="AC258" i="16" s="1"/>
  <c r="AD258" i="16" s="1"/>
  <c r="R257" i="16"/>
  <c r="AH256" i="16"/>
  <c r="AG256" i="16"/>
  <c r="Z256" i="16"/>
  <c r="Y256" i="16"/>
  <c r="AC257" i="16" s="1"/>
  <c r="AD257" i="16" s="1"/>
  <c r="R256" i="16"/>
  <c r="AH255" i="16"/>
  <c r="AG255" i="16"/>
  <c r="Z255" i="16"/>
  <c r="Y255" i="16"/>
  <c r="AC256" i="16" s="1"/>
  <c r="AD256" i="16" s="1"/>
  <c r="R255" i="16"/>
  <c r="AH254" i="16"/>
  <c r="AG254" i="16"/>
  <c r="Z254" i="16"/>
  <c r="Y254" i="16"/>
  <c r="AC255" i="16" s="1"/>
  <c r="AD255" i="16" s="1"/>
  <c r="R254" i="16"/>
  <c r="AH253" i="16"/>
  <c r="AG253" i="16"/>
  <c r="Z253" i="16"/>
  <c r="Y253" i="16"/>
  <c r="AC254" i="16" s="1"/>
  <c r="AD254" i="16" s="1"/>
  <c r="R253" i="16"/>
  <c r="AH252" i="16"/>
  <c r="AG252" i="16"/>
  <c r="Z252" i="16"/>
  <c r="Y252" i="16"/>
  <c r="AC253" i="16" s="1"/>
  <c r="AD253" i="16" s="1"/>
  <c r="R252" i="16"/>
  <c r="AH251" i="16"/>
  <c r="AG251" i="16"/>
  <c r="Z251" i="16"/>
  <c r="Y251" i="16"/>
  <c r="AC252" i="16" s="1"/>
  <c r="AD252" i="16" s="1"/>
  <c r="R251" i="16"/>
  <c r="AH250" i="16"/>
  <c r="AG250" i="16"/>
  <c r="Z250" i="16"/>
  <c r="Y250" i="16"/>
  <c r="AC251" i="16" s="1"/>
  <c r="AD251" i="16" s="1"/>
  <c r="R250" i="16"/>
  <c r="AH249" i="16"/>
  <c r="AG249" i="16"/>
  <c r="Z249" i="16"/>
  <c r="Y249" i="16"/>
  <c r="AC250" i="16" s="1"/>
  <c r="AD250" i="16" s="1"/>
  <c r="R249" i="16"/>
  <c r="AH248" i="16"/>
  <c r="AG248" i="16"/>
  <c r="Z248" i="16"/>
  <c r="Y248" i="16"/>
  <c r="AC249" i="16" s="1"/>
  <c r="AD249" i="16" s="1"/>
  <c r="R248" i="16"/>
  <c r="AH247" i="16"/>
  <c r="AG247" i="16"/>
  <c r="Z247" i="16"/>
  <c r="Y247" i="16"/>
  <c r="AC248" i="16" s="1"/>
  <c r="AD248" i="16" s="1"/>
  <c r="R247" i="16"/>
  <c r="AH246" i="16"/>
  <c r="AG246" i="16"/>
  <c r="Z246" i="16"/>
  <c r="Y246" i="16"/>
  <c r="AC247" i="16" s="1"/>
  <c r="AD247" i="16" s="1"/>
  <c r="R246" i="16"/>
  <c r="AH245" i="16"/>
  <c r="AG245" i="16"/>
  <c r="Z245" i="16"/>
  <c r="Y245" i="16"/>
  <c r="AC246" i="16" s="1"/>
  <c r="AD246" i="16" s="1"/>
  <c r="R245" i="16"/>
  <c r="AH244" i="16"/>
  <c r="AG244" i="16"/>
  <c r="Z244" i="16"/>
  <c r="Y244" i="16"/>
  <c r="AC245" i="16" s="1"/>
  <c r="AD245" i="16" s="1"/>
  <c r="R244" i="16"/>
  <c r="AH243" i="16"/>
  <c r="AG243" i="16"/>
  <c r="Z243" i="16"/>
  <c r="Y243" i="16"/>
  <c r="AC244" i="16" s="1"/>
  <c r="AD244" i="16" s="1"/>
  <c r="R243" i="16"/>
  <c r="AH242" i="16"/>
  <c r="AG242" i="16"/>
  <c r="Z242" i="16"/>
  <c r="Y242" i="16"/>
  <c r="AC243" i="16" s="1"/>
  <c r="AD243" i="16" s="1"/>
  <c r="R242" i="16"/>
  <c r="AH241" i="16"/>
  <c r="AG241" i="16"/>
  <c r="Z241" i="16"/>
  <c r="Y241" i="16"/>
  <c r="AC242" i="16" s="1"/>
  <c r="AD242" i="16" s="1"/>
  <c r="R241" i="16"/>
  <c r="AH240" i="16"/>
  <c r="AG240" i="16"/>
  <c r="Z240" i="16"/>
  <c r="Y240" i="16"/>
  <c r="AC241" i="16" s="1"/>
  <c r="AD241" i="16" s="1"/>
  <c r="R240" i="16"/>
  <c r="AH239" i="16"/>
  <c r="AG239" i="16"/>
  <c r="Z239" i="16"/>
  <c r="Y239" i="16"/>
  <c r="AC240" i="16" s="1"/>
  <c r="AD240" i="16" s="1"/>
  <c r="R239" i="16"/>
  <c r="AH238" i="16"/>
  <c r="AG238" i="16"/>
  <c r="Z238" i="16"/>
  <c r="Y238" i="16"/>
  <c r="AC239" i="16" s="1"/>
  <c r="AD239" i="16" s="1"/>
  <c r="R238" i="16"/>
  <c r="AH237" i="16"/>
  <c r="AG237" i="16"/>
  <c r="Z237" i="16"/>
  <c r="Y237" i="16"/>
  <c r="AC238" i="16" s="1"/>
  <c r="AD238" i="16" s="1"/>
  <c r="R237" i="16"/>
  <c r="AH236" i="16"/>
  <c r="AG236" i="16"/>
  <c r="Z236" i="16"/>
  <c r="Y236" i="16"/>
  <c r="AC237" i="16" s="1"/>
  <c r="AD237" i="16" s="1"/>
  <c r="R236" i="16"/>
  <c r="AH235" i="16"/>
  <c r="AG235" i="16"/>
  <c r="Z235" i="16"/>
  <c r="Y235" i="16"/>
  <c r="AC236" i="16" s="1"/>
  <c r="AD236" i="16" s="1"/>
  <c r="R235" i="16"/>
  <c r="AH234" i="16"/>
  <c r="AG234" i="16"/>
  <c r="Z234" i="16"/>
  <c r="Y234" i="16"/>
  <c r="AC235" i="16" s="1"/>
  <c r="AD235" i="16" s="1"/>
  <c r="R234" i="16"/>
  <c r="AH233" i="16"/>
  <c r="AG233" i="16"/>
  <c r="Z233" i="16"/>
  <c r="Y233" i="16"/>
  <c r="AC234" i="16" s="1"/>
  <c r="AD234" i="16" s="1"/>
  <c r="R233" i="16"/>
  <c r="AH232" i="16"/>
  <c r="AG232" i="16"/>
  <c r="Z232" i="16"/>
  <c r="Y232" i="16"/>
  <c r="AC233" i="16" s="1"/>
  <c r="AD233" i="16" s="1"/>
  <c r="R232" i="16"/>
  <c r="AH231" i="16"/>
  <c r="AG231" i="16"/>
  <c r="Z231" i="16"/>
  <c r="Y231" i="16"/>
  <c r="AC232" i="16" s="1"/>
  <c r="AD232" i="16" s="1"/>
  <c r="R231" i="16"/>
  <c r="AH230" i="16"/>
  <c r="AG230" i="16"/>
  <c r="Z230" i="16"/>
  <c r="Y230" i="16"/>
  <c r="AC231" i="16" s="1"/>
  <c r="AD231" i="16" s="1"/>
  <c r="R230" i="16"/>
  <c r="AH229" i="16"/>
  <c r="AG229" i="16"/>
  <c r="Z229" i="16"/>
  <c r="Y229" i="16"/>
  <c r="AC230" i="16" s="1"/>
  <c r="AD230" i="16" s="1"/>
  <c r="R229" i="16"/>
  <c r="AH228" i="16"/>
  <c r="AG228" i="16"/>
  <c r="Z228" i="16"/>
  <c r="Y228" i="16"/>
  <c r="AC229" i="16" s="1"/>
  <c r="AD229" i="16" s="1"/>
  <c r="R228" i="16"/>
  <c r="AH227" i="16"/>
  <c r="AG227" i="16"/>
  <c r="Z227" i="16"/>
  <c r="Y227" i="16"/>
  <c r="AC228" i="16" s="1"/>
  <c r="AD228" i="16" s="1"/>
  <c r="R227" i="16"/>
  <c r="AH226" i="16"/>
  <c r="AG226" i="16"/>
  <c r="Z226" i="16"/>
  <c r="Y226" i="16"/>
  <c r="AC227" i="16" s="1"/>
  <c r="AD227" i="16" s="1"/>
  <c r="R226" i="16"/>
  <c r="AH225" i="16"/>
  <c r="AG225" i="16"/>
  <c r="Z225" i="16"/>
  <c r="Y225" i="16"/>
  <c r="AC226" i="16" s="1"/>
  <c r="AD226" i="16" s="1"/>
  <c r="R225" i="16"/>
  <c r="AH224" i="16"/>
  <c r="AG224" i="16"/>
  <c r="Z224" i="16"/>
  <c r="Y224" i="16"/>
  <c r="AC225" i="16" s="1"/>
  <c r="AD225" i="16" s="1"/>
  <c r="R224" i="16"/>
  <c r="AH223" i="16"/>
  <c r="AG223" i="16"/>
  <c r="Z223" i="16"/>
  <c r="Y223" i="16"/>
  <c r="AC224" i="16" s="1"/>
  <c r="AD224" i="16" s="1"/>
  <c r="R223" i="16"/>
  <c r="AH222" i="16"/>
  <c r="AG222" i="16"/>
  <c r="Z222" i="16"/>
  <c r="Y222" i="16"/>
  <c r="AC223" i="16" s="1"/>
  <c r="AD223" i="16" s="1"/>
  <c r="R222" i="16"/>
  <c r="AH221" i="16"/>
  <c r="AG221" i="16"/>
  <c r="Z221" i="16"/>
  <c r="Y221" i="16"/>
  <c r="AC222" i="16" s="1"/>
  <c r="AD222" i="16" s="1"/>
  <c r="R221" i="16"/>
  <c r="AH220" i="16"/>
  <c r="AG220" i="16"/>
  <c r="Z220" i="16"/>
  <c r="Y220" i="16"/>
  <c r="AC221" i="16" s="1"/>
  <c r="AD221" i="16" s="1"/>
  <c r="R220" i="16"/>
  <c r="AH219" i="16"/>
  <c r="AG219" i="16"/>
  <c r="Z219" i="16"/>
  <c r="Y219" i="16"/>
  <c r="AC220" i="16" s="1"/>
  <c r="AD220" i="16" s="1"/>
  <c r="R219" i="16"/>
  <c r="AH218" i="16"/>
  <c r="AG218" i="16"/>
  <c r="Z218" i="16"/>
  <c r="Y218" i="16"/>
  <c r="AC219" i="16" s="1"/>
  <c r="AD219" i="16" s="1"/>
  <c r="R218" i="16"/>
  <c r="AH217" i="16"/>
  <c r="AG217" i="16"/>
  <c r="Z217" i="16"/>
  <c r="Y217" i="16"/>
  <c r="AC218" i="16" s="1"/>
  <c r="AD218" i="16" s="1"/>
  <c r="R217" i="16"/>
  <c r="AH216" i="16"/>
  <c r="AG216" i="16"/>
  <c r="Z216" i="16"/>
  <c r="Y216" i="16"/>
  <c r="AC217" i="16" s="1"/>
  <c r="AD217" i="16" s="1"/>
  <c r="R216" i="16"/>
  <c r="AH215" i="16"/>
  <c r="AG215" i="16"/>
  <c r="Z215" i="16"/>
  <c r="Y215" i="16"/>
  <c r="AC216" i="16" s="1"/>
  <c r="AD216" i="16" s="1"/>
  <c r="R215" i="16"/>
  <c r="AH214" i="16"/>
  <c r="AG214" i="16"/>
  <c r="Z214" i="16"/>
  <c r="Y214" i="16"/>
  <c r="AC215" i="16" s="1"/>
  <c r="AD215" i="16" s="1"/>
  <c r="R214" i="16"/>
  <c r="AH213" i="16"/>
  <c r="AG213" i="16"/>
  <c r="Z213" i="16"/>
  <c r="Y213" i="16"/>
  <c r="AC214" i="16" s="1"/>
  <c r="AD214" i="16" s="1"/>
  <c r="R213" i="16"/>
  <c r="AH212" i="16"/>
  <c r="AG212" i="16"/>
  <c r="Z212" i="16"/>
  <c r="Y212" i="16"/>
  <c r="AC213" i="16" s="1"/>
  <c r="AD213" i="16" s="1"/>
  <c r="R212" i="16"/>
  <c r="AH211" i="16"/>
  <c r="AG211" i="16"/>
  <c r="Z211" i="16"/>
  <c r="Y211" i="16"/>
  <c r="AC212" i="16" s="1"/>
  <c r="AD212" i="16" s="1"/>
  <c r="R211" i="16"/>
  <c r="AH210" i="16"/>
  <c r="AG210" i="16"/>
  <c r="Z210" i="16"/>
  <c r="Y210" i="16"/>
  <c r="AC211" i="16" s="1"/>
  <c r="AD211" i="16" s="1"/>
  <c r="R210" i="16"/>
  <c r="AH209" i="16"/>
  <c r="AG209" i="16"/>
  <c r="Z209" i="16"/>
  <c r="Y209" i="16"/>
  <c r="AC210" i="16" s="1"/>
  <c r="AD210" i="16" s="1"/>
  <c r="R209" i="16"/>
  <c r="AH208" i="16"/>
  <c r="AG208" i="16"/>
  <c r="Z208" i="16"/>
  <c r="Y208" i="16"/>
  <c r="AC209" i="16" s="1"/>
  <c r="AD209" i="16" s="1"/>
  <c r="R208" i="16"/>
  <c r="AH207" i="16"/>
  <c r="AG207" i="16"/>
  <c r="Z207" i="16"/>
  <c r="Y207" i="16"/>
  <c r="AC208" i="16" s="1"/>
  <c r="AD208" i="16" s="1"/>
  <c r="R207" i="16"/>
  <c r="AH206" i="16"/>
  <c r="AG206" i="16"/>
  <c r="Z206" i="16"/>
  <c r="Y206" i="16"/>
  <c r="AC207" i="16" s="1"/>
  <c r="AD207" i="16" s="1"/>
  <c r="R206" i="16"/>
  <c r="AH205" i="16"/>
  <c r="AG205" i="16"/>
  <c r="Z205" i="16"/>
  <c r="Y205" i="16"/>
  <c r="AC206" i="16" s="1"/>
  <c r="AD206" i="16" s="1"/>
  <c r="R205" i="16"/>
  <c r="AH204" i="16"/>
  <c r="AG204" i="16"/>
  <c r="Z204" i="16"/>
  <c r="Y204" i="16"/>
  <c r="AC205" i="16" s="1"/>
  <c r="AD205" i="16" s="1"/>
  <c r="R204" i="16"/>
  <c r="AH203" i="16"/>
  <c r="AG203" i="16"/>
  <c r="Z203" i="16"/>
  <c r="Y203" i="16"/>
  <c r="AC204" i="16" s="1"/>
  <c r="AD204" i="16" s="1"/>
  <c r="R203" i="16"/>
  <c r="AH202" i="16"/>
  <c r="AG202" i="16"/>
  <c r="Z202" i="16"/>
  <c r="Y202" i="16"/>
  <c r="AC203" i="16" s="1"/>
  <c r="AD203" i="16" s="1"/>
  <c r="R202" i="16"/>
  <c r="AH201" i="16"/>
  <c r="AG201" i="16"/>
  <c r="Z201" i="16"/>
  <c r="Y201" i="16"/>
  <c r="AC202" i="16" s="1"/>
  <c r="AD202" i="16" s="1"/>
  <c r="R201" i="16"/>
  <c r="AH200" i="16"/>
  <c r="AG200" i="16"/>
  <c r="Z200" i="16"/>
  <c r="Y200" i="16"/>
  <c r="AC201" i="16" s="1"/>
  <c r="AD201" i="16" s="1"/>
  <c r="R200" i="16"/>
  <c r="AH199" i="16"/>
  <c r="AG199" i="16"/>
  <c r="Z199" i="16"/>
  <c r="Y199" i="16"/>
  <c r="AC200" i="16" s="1"/>
  <c r="AD200" i="16" s="1"/>
  <c r="R199" i="16"/>
  <c r="AH198" i="16"/>
  <c r="AG198" i="16"/>
  <c r="Z198" i="16"/>
  <c r="Y198" i="16"/>
  <c r="AC199" i="16" s="1"/>
  <c r="AD199" i="16" s="1"/>
  <c r="R198" i="16"/>
  <c r="AH197" i="16"/>
  <c r="AG197" i="16"/>
  <c r="Z197" i="16"/>
  <c r="Y197" i="16"/>
  <c r="AC198" i="16" s="1"/>
  <c r="AD198" i="16" s="1"/>
  <c r="R197" i="16"/>
  <c r="AH196" i="16"/>
  <c r="AG196" i="16"/>
  <c r="Z196" i="16"/>
  <c r="Y196" i="16"/>
  <c r="AC197" i="16" s="1"/>
  <c r="AD197" i="16" s="1"/>
  <c r="R196" i="16"/>
  <c r="AH195" i="16"/>
  <c r="AG195" i="16"/>
  <c r="Z195" i="16"/>
  <c r="Y195" i="16"/>
  <c r="AC196" i="16" s="1"/>
  <c r="AD196" i="16" s="1"/>
  <c r="R195" i="16"/>
  <c r="AH194" i="16"/>
  <c r="AG194" i="16"/>
  <c r="Z194" i="16"/>
  <c r="Y194" i="16"/>
  <c r="AC195" i="16" s="1"/>
  <c r="AD195" i="16" s="1"/>
  <c r="R194" i="16"/>
  <c r="AH193" i="16"/>
  <c r="AG193" i="16"/>
  <c r="Z193" i="16"/>
  <c r="Y193" i="16"/>
  <c r="AC194" i="16" s="1"/>
  <c r="AD194" i="16" s="1"/>
  <c r="R193" i="16"/>
  <c r="AH192" i="16"/>
  <c r="AG192" i="16"/>
  <c r="Z192" i="16"/>
  <c r="Y192" i="16"/>
  <c r="AC193" i="16" s="1"/>
  <c r="AD193" i="16" s="1"/>
  <c r="R192" i="16"/>
  <c r="AH191" i="16"/>
  <c r="AG191" i="16"/>
  <c r="Z191" i="16"/>
  <c r="Y191" i="16"/>
  <c r="AC192" i="16" s="1"/>
  <c r="AD192" i="16" s="1"/>
  <c r="R191" i="16"/>
  <c r="AH190" i="16"/>
  <c r="AG190" i="16"/>
  <c r="Z190" i="16"/>
  <c r="Y190" i="16"/>
  <c r="AC191" i="16" s="1"/>
  <c r="AD191" i="16" s="1"/>
  <c r="R190" i="16"/>
  <c r="AH189" i="16"/>
  <c r="AG189" i="16"/>
  <c r="Z189" i="16"/>
  <c r="Y189" i="16"/>
  <c r="AC190" i="16" s="1"/>
  <c r="AD190" i="16" s="1"/>
  <c r="R189" i="16"/>
  <c r="AH188" i="16"/>
  <c r="AG188" i="16"/>
  <c r="Z188" i="16"/>
  <c r="Y188" i="16"/>
  <c r="AC189" i="16" s="1"/>
  <c r="AD189" i="16" s="1"/>
  <c r="R188" i="16"/>
  <c r="AH187" i="16"/>
  <c r="AG187" i="16"/>
  <c r="Z187" i="16"/>
  <c r="Y187" i="16"/>
  <c r="AC188" i="16" s="1"/>
  <c r="AD188" i="16" s="1"/>
  <c r="R187" i="16"/>
  <c r="AH186" i="16"/>
  <c r="AG186" i="16"/>
  <c r="Z186" i="16"/>
  <c r="Y186" i="16"/>
  <c r="AC187" i="16" s="1"/>
  <c r="AD187" i="16" s="1"/>
  <c r="R186" i="16"/>
  <c r="AH185" i="16"/>
  <c r="AG185" i="16"/>
  <c r="Z185" i="16"/>
  <c r="Y185" i="16"/>
  <c r="AC186" i="16" s="1"/>
  <c r="AD186" i="16" s="1"/>
  <c r="R185" i="16"/>
  <c r="AH184" i="16"/>
  <c r="AG184" i="16"/>
  <c r="Z184" i="16"/>
  <c r="Y184" i="16"/>
  <c r="AC185" i="16" s="1"/>
  <c r="AD185" i="16" s="1"/>
  <c r="R184" i="16"/>
  <c r="AH183" i="16"/>
  <c r="AG183" i="16"/>
  <c r="Z183" i="16"/>
  <c r="Y183" i="16"/>
  <c r="AC184" i="16" s="1"/>
  <c r="AD184" i="16" s="1"/>
  <c r="R183" i="16"/>
  <c r="AH182" i="16"/>
  <c r="AG182" i="16"/>
  <c r="Z182" i="16"/>
  <c r="Y182" i="16"/>
  <c r="AC183" i="16" s="1"/>
  <c r="AD183" i="16" s="1"/>
  <c r="R182" i="16"/>
  <c r="AH181" i="16"/>
  <c r="AG181" i="16"/>
  <c r="Z181" i="16"/>
  <c r="Y181" i="16"/>
  <c r="AC182" i="16" s="1"/>
  <c r="AD182" i="16" s="1"/>
  <c r="R181" i="16"/>
  <c r="AH180" i="16"/>
  <c r="AG180" i="16"/>
  <c r="Z180" i="16"/>
  <c r="Y180" i="16"/>
  <c r="AC181" i="16" s="1"/>
  <c r="AD181" i="16" s="1"/>
  <c r="R180" i="16"/>
  <c r="AH179" i="16"/>
  <c r="AG179" i="16"/>
  <c r="Z179" i="16"/>
  <c r="Y179" i="16"/>
  <c r="AC180" i="16" s="1"/>
  <c r="AD180" i="16" s="1"/>
  <c r="R179" i="16"/>
  <c r="AH178" i="16"/>
  <c r="AG178" i="16"/>
  <c r="Z178" i="16"/>
  <c r="Y178" i="16"/>
  <c r="AC179" i="16" s="1"/>
  <c r="AD179" i="16" s="1"/>
  <c r="R178" i="16"/>
  <c r="AH177" i="16"/>
  <c r="AG177" i="16"/>
  <c r="Z177" i="16"/>
  <c r="Y177" i="16"/>
  <c r="AC178" i="16" s="1"/>
  <c r="AD178" i="16" s="1"/>
  <c r="R177" i="16"/>
  <c r="AH176" i="16"/>
  <c r="AG176" i="16"/>
  <c r="Z176" i="16"/>
  <c r="Y176" i="16"/>
  <c r="AC177" i="16" s="1"/>
  <c r="AD177" i="16" s="1"/>
  <c r="R176" i="16"/>
  <c r="AH175" i="16"/>
  <c r="AG175" i="16"/>
  <c r="Z175" i="16"/>
  <c r="Y175" i="16"/>
  <c r="AC176" i="16" s="1"/>
  <c r="AD176" i="16" s="1"/>
  <c r="R175" i="16"/>
  <c r="AH174" i="16"/>
  <c r="AG174" i="16"/>
  <c r="Z174" i="16"/>
  <c r="Y174" i="16"/>
  <c r="AC175" i="16" s="1"/>
  <c r="AD175" i="16" s="1"/>
  <c r="R174" i="16"/>
  <c r="AH173" i="16"/>
  <c r="AG173" i="16"/>
  <c r="Z173" i="16"/>
  <c r="Y173" i="16"/>
  <c r="AC174" i="16" s="1"/>
  <c r="AD174" i="16" s="1"/>
  <c r="R173" i="16"/>
  <c r="AH172" i="16"/>
  <c r="AG172" i="16"/>
  <c r="Z172" i="16"/>
  <c r="Y172" i="16"/>
  <c r="AC173" i="16" s="1"/>
  <c r="AD173" i="16" s="1"/>
  <c r="R172" i="16"/>
  <c r="AH171" i="16"/>
  <c r="AG171" i="16"/>
  <c r="Z171" i="16"/>
  <c r="Y171" i="16"/>
  <c r="AC172" i="16" s="1"/>
  <c r="AD172" i="16" s="1"/>
  <c r="R171" i="16"/>
  <c r="AH170" i="16"/>
  <c r="AG170" i="16"/>
  <c r="Z170" i="16"/>
  <c r="Y170" i="16"/>
  <c r="AC171" i="16" s="1"/>
  <c r="AD171" i="16" s="1"/>
  <c r="R170" i="16"/>
  <c r="AH169" i="16"/>
  <c r="AG169" i="16"/>
  <c r="Z169" i="16"/>
  <c r="Y169" i="16"/>
  <c r="AC170" i="16" s="1"/>
  <c r="AD170" i="16" s="1"/>
  <c r="R169" i="16"/>
  <c r="AH168" i="16"/>
  <c r="AG168" i="16"/>
  <c r="Z168" i="16"/>
  <c r="Y168" i="16"/>
  <c r="AC169" i="16" s="1"/>
  <c r="AD169" i="16" s="1"/>
  <c r="R168" i="16"/>
  <c r="AH167" i="16"/>
  <c r="AG167" i="16"/>
  <c r="Z167" i="16"/>
  <c r="Y167" i="16"/>
  <c r="AC168" i="16" s="1"/>
  <c r="AD168" i="16" s="1"/>
  <c r="R167" i="16"/>
  <c r="AH166" i="16"/>
  <c r="AG166" i="16"/>
  <c r="Z166" i="16"/>
  <c r="Y166" i="16"/>
  <c r="AC167" i="16" s="1"/>
  <c r="AD167" i="16" s="1"/>
  <c r="R166" i="16"/>
  <c r="AH165" i="16"/>
  <c r="AG165" i="16"/>
  <c r="Z165" i="16"/>
  <c r="Y165" i="16"/>
  <c r="AC166" i="16" s="1"/>
  <c r="AD166" i="16" s="1"/>
  <c r="R165" i="16"/>
  <c r="AH164" i="16"/>
  <c r="AG164" i="16"/>
  <c r="Z164" i="16"/>
  <c r="Y164" i="16"/>
  <c r="AC165" i="16" s="1"/>
  <c r="AD165" i="16" s="1"/>
  <c r="R164" i="16"/>
  <c r="AH163" i="16"/>
  <c r="AG163" i="16"/>
  <c r="Z163" i="16"/>
  <c r="Y163" i="16"/>
  <c r="AC164" i="16" s="1"/>
  <c r="AD164" i="16" s="1"/>
  <c r="R163" i="16"/>
  <c r="AH162" i="16"/>
  <c r="AG162" i="16"/>
  <c r="Z162" i="16"/>
  <c r="Y162" i="16"/>
  <c r="AC163" i="16" s="1"/>
  <c r="AD163" i="16" s="1"/>
  <c r="R162" i="16"/>
  <c r="AH161" i="16"/>
  <c r="AG161" i="16"/>
  <c r="Z161" i="16"/>
  <c r="Y161" i="16"/>
  <c r="AC162" i="16" s="1"/>
  <c r="AD162" i="16" s="1"/>
  <c r="R161" i="16"/>
  <c r="AH160" i="16"/>
  <c r="AG160" i="16"/>
  <c r="Z160" i="16"/>
  <c r="Y160" i="16"/>
  <c r="AC161" i="16" s="1"/>
  <c r="AD161" i="16" s="1"/>
  <c r="R160" i="16"/>
  <c r="AH159" i="16"/>
  <c r="AG159" i="16"/>
  <c r="Z159" i="16"/>
  <c r="Y159" i="16"/>
  <c r="AC160" i="16" s="1"/>
  <c r="AD160" i="16" s="1"/>
  <c r="R159" i="16"/>
  <c r="AH158" i="16"/>
  <c r="AG158" i="16"/>
  <c r="Z158" i="16"/>
  <c r="Y158" i="16"/>
  <c r="AC159" i="16" s="1"/>
  <c r="AD159" i="16" s="1"/>
  <c r="R158" i="16"/>
  <c r="AH157" i="16"/>
  <c r="AG157" i="16"/>
  <c r="Z157" i="16"/>
  <c r="Y157" i="16"/>
  <c r="AC158" i="16" s="1"/>
  <c r="AD158" i="16" s="1"/>
  <c r="R157" i="16"/>
  <c r="AH156" i="16"/>
  <c r="AG156" i="16"/>
  <c r="Z156" i="16"/>
  <c r="Y156" i="16"/>
  <c r="AC157" i="16" s="1"/>
  <c r="AD157" i="16" s="1"/>
  <c r="R156" i="16"/>
  <c r="AH155" i="16"/>
  <c r="AG155" i="16"/>
  <c r="Z155" i="16"/>
  <c r="Y155" i="16"/>
  <c r="AC156" i="16" s="1"/>
  <c r="AD156" i="16" s="1"/>
  <c r="R155" i="16"/>
  <c r="AH154" i="16"/>
  <c r="AG154" i="16"/>
  <c r="Z154" i="16"/>
  <c r="Y154" i="16"/>
  <c r="AC155" i="16" s="1"/>
  <c r="AD155" i="16" s="1"/>
  <c r="R154" i="16"/>
  <c r="AH153" i="16"/>
  <c r="AG153" i="16"/>
  <c r="Z153" i="16"/>
  <c r="Y153" i="16"/>
  <c r="AC154" i="16" s="1"/>
  <c r="AD154" i="16" s="1"/>
  <c r="R153" i="16"/>
  <c r="AH152" i="16"/>
  <c r="AG152" i="16"/>
  <c r="Z152" i="16"/>
  <c r="Y152" i="16"/>
  <c r="AC153" i="16" s="1"/>
  <c r="AD153" i="16" s="1"/>
  <c r="R152" i="16"/>
  <c r="AH151" i="16"/>
  <c r="AG151" i="16"/>
  <c r="Z151" i="16"/>
  <c r="Y151" i="16"/>
  <c r="AC152" i="16" s="1"/>
  <c r="AD152" i="16" s="1"/>
  <c r="R151" i="16"/>
  <c r="AH150" i="16"/>
  <c r="AG150" i="16"/>
  <c r="Z150" i="16"/>
  <c r="Y150" i="16"/>
  <c r="AC151" i="16" s="1"/>
  <c r="AD151" i="16" s="1"/>
  <c r="R150" i="16"/>
  <c r="AH149" i="16"/>
  <c r="AG149" i="16"/>
  <c r="Z149" i="16"/>
  <c r="Y149" i="16"/>
  <c r="AC150" i="16" s="1"/>
  <c r="AD150" i="16" s="1"/>
  <c r="R149" i="16"/>
  <c r="AH148" i="16"/>
  <c r="AG148" i="16"/>
  <c r="Z148" i="16"/>
  <c r="Y148" i="16"/>
  <c r="AC149" i="16" s="1"/>
  <c r="AD149" i="16" s="1"/>
  <c r="R148" i="16"/>
  <c r="AH147" i="16"/>
  <c r="AG147" i="16"/>
  <c r="Z147" i="16"/>
  <c r="Y147" i="16"/>
  <c r="AC148" i="16" s="1"/>
  <c r="AD148" i="16" s="1"/>
  <c r="R147" i="16"/>
  <c r="AH146" i="16"/>
  <c r="AG146" i="16"/>
  <c r="Z146" i="16"/>
  <c r="Y146" i="16"/>
  <c r="AC147" i="16" s="1"/>
  <c r="AD147" i="16" s="1"/>
  <c r="R146" i="16"/>
  <c r="AH145" i="16"/>
  <c r="AG145" i="16"/>
  <c r="Z145" i="16"/>
  <c r="Y145" i="16"/>
  <c r="AC146" i="16" s="1"/>
  <c r="AD146" i="16" s="1"/>
  <c r="R145" i="16"/>
  <c r="AH144" i="16"/>
  <c r="AG144" i="16"/>
  <c r="Z144" i="16"/>
  <c r="Y144" i="16"/>
  <c r="AC145" i="16" s="1"/>
  <c r="AD145" i="16" s="1"/>
  <c r="R144" i="16"/>
  <c r="AH143" i="16"/>
  <c r="AG143" i="16"/>
  <c r="Z143" i="16"/>
  <c r="Y143" i="16"/>
  <c r="AC144" i="16" s="1"/>
  <c r="AD144" i="16" s="1"/>
  <c r="R143" i="16"/>
  <c r="AH142" i="16"/>
  <c r="AG142" i="16"/>
  <c r="Z142" i="16"/>
  <c r="Y142" i="16"/>
  <c r="AC143" i="16" s="1"/>
  <c r="AD143" i="16" s="1"/>
  <c r="R142" i="16"/>
  <c r="AH141" i="16"/>
  <c r="AG141" i="16"/>
  <c r="Z141" i="16"/>
  <c r="Y141" i="16"/>
  <c r="AC142" i="16" s="1"/>
  <c r="AD142" i="16" s="1"/>
  <c r="R141" i="16"/>
  <c r="AH140" i="16"/>
  <c r="AG140" i="16"/>
  <c r="Z140" i="16"/>
  <c r="Y140" i="16"/>
  <c r="AC141" i="16" s="1"/>
  <c r="AD141" i="16" s="1"/>
  <c r="R140" i="16"/>
  <c r="AH139" i="16"/>
  <c r="AG139" i="16"/>
  <c r="Z139" i="16"/>
  <c r="Y139" i="16"/>
  <c r="AC140" i="16" s="1"/>
  <c r="AD140" i="16" s="1"/>
  <c r="R139" i="16"/>
  <c r="AH138" i="16"/>
  <c r="AG138" i="16"/>
  <c r="Z138" i="16"/>
  <c r="Y138" i="16"/>
  <c r="AC139" i="16" s="1"/>
  <c r="AD139" i="16" s="1"/>
  <c r="R138" i="16"/>
  <c r="AH137" i="16"/>
  <c r="AG137" i="16"/>
  <c r="Z137" i="16"/>
  <c r="Y137" i="16"/>
  <c r="AC138" i="16" s="1"/>
  <c r="AD138" i="16" s="1"/>
  <c r="R137" i="16"/>
  <c r="AH136" i="16"/>
  <c r="AG136" i="16"/>
  <c r="Z136" i="16"/>
  <c r="Y136" i="16"/>
  <c r="AC137" i="16" s="1"/>
  <c r="AD137" i="16" s="1"/>
  <c r="R136" i="16"/>
  <c r="AH135" i="16"/>
  <c r="AG135" i="16"/>
  <c r="Z135" i="16"/>
  <c r="Y135" i="16"/>
  <c r="AC136" i="16" s="1"/>
  <c r="AD136" i="16" s="1"/>
  <c r="R135" i="16"/>
  <c r="AH134" i="16"/>
  <c r="AG134" i="16"/>
  <c r="Z134" i="16"/>
  <c r="Y134" i="16"/>
  <c r="AC135" i="16" s="1"/>
  <c r="AD135" i="16" s="1"/>
  <c r="R134" i="16"/>
  <c r="AH133" i="16"/>
  <c r="AG133" i="16"/>
  <c r="Z133" i="16"/>
  <c r="Y133" i="16"/>
  <c r="AC134" i="16" s="1"/>
  <c r="AD134" i="16" s="1"/>
  <c r="R133" i="16"/>
  <c r="AH132" i="16"/>
  <c r="AG132" i="16"/>
  <c r="Z132" i="16"/>
  <c r="Y132" i="16"/>
  <c r="AC133" i="16" s="1"/>
  <c r="AD133" i="16" s="1"/>
  <c r="R132" i="16"/>
  <c r="AH131" i="16"/>
  <c r="AG131" i="16"/>
  <c r="Z131" i="16"/>
  <c r="Y131" i="16"/>
  <c r="AC132" i="16" s="1"/>
  <c r="AD132" i="16" s="1"/>
  <c r="R131" i="16"/>
  <c r="AH130" i="16"/>
  <c r="AG130" i="16"/>
  <c r="Z130" i="16"/>
  <c r="Y130" i="16"/>
  <c r="AC131" i="16" s="1"/>
  <c r="AD131" i="16" s="1"/>
  <c r="R130" i="16"/>
  <c r="AH129" i="16"/>
  <c r="AG129" i="16"/>
  <c r="Z129" i="16"/>
  <c r="Y129" i="16"/>
  <c r="AC130" i="16" s="1"/>
  <c r="AD130" i="16" s="1"/>
  <c r="R129" i="16"/>
  <c r="AH128" i="16"/>
  <c r="AG128" i="16"/>
  <c r="Z128" i="16"/>
  <c r="Y128" i="16"/>
  <c r="AC129" i="16" s="1"/>
  <c r="AD129" i="16" s="1"/>
  <c r="R128" i="16"/>
  <c r="AH127" i="16"/>
  <c r="AG127" i="16"/>
  <c r="Z127" i="16"/>
  <c r="Y127" i="16"/>
  <c r="AC128" i="16" s="1"/>
  <c r="AD128" i="16" s="1"/>
  <c r="R127" i="16"/>
  <c r="AH126" i="16"/>
  <c r="AG126" i="16"/>
  <c r="Z126" i="16"/>
  <c r="Y126" i="16"/>
  <c r="AC127" i="16" s="1"/>
  <c r="AD127" i="16" s="1"/>
  <c r="R126" i="16"/>
  <c r="AH125" i="16"/>
  <c r="AG125" i="16"/>
  <c r="Z125" i="16"/>
  <c r="Y125" i="16"/>
  <c r="AC126" i="16" s="1"/>
  <c r="AD126" i="16" s="1"/>
  <c r="R125" i="16"/>
  <c r="AH124" i="16"/>
  <c r="AG124" i="16"/>
  <c r="Z124" i="16"/>
  <c r="Y124" i="16"/>
  <c r="AC125" i="16" s="1"/>
  <c r="AD125" i="16" s="1"/>
  <c r="R124" i="16"/>
  <c r="AH123" i="16"/>
  <c r="AG123" i="16"/>
  <c r="Z123" i="16"/>
  <c r="Y123" i="16"/>
  <c r="AC124" i="16" s="1"/>
  <c r="AD124" i="16" s="1"/>
  <c r="R123" i="16"/>
  <c r="AH122" i="16"/>
  <c r="AG122" i="16"/>
  <c r="Z122" i="16"/>
  <c r="Y122" i="16"/>
  <c r="AC123" i="16" s="1"/>
  <c r="AD123" i="16" s="1"/>
  <c r="R122" i="16"/>
  <c r="AH121" i="16"/>
  <c r="AG121" i="16"/>
  <c r="Z121" i="16"/>
  <c r="Y121" i="16"/>
  <c r="AC122" i="16" s="1"/>
  <c r="AD122" i="16" s="1"/>
  <c r="R121" i="16"/>
  <c r="AH120" i="16"/>
  <c r="AG120" i="16"/>
  <c r="Z120" i="16"/>
  <c r="Y120" i="16"/>
  <c r="AC121" i="16" s="1"/>
  <c r="AD121" i="16" s="1"/>
  <c r="R120" i="16"/>
  <c r="AH119" i="16"/>
  <c r="AG119" i="16"/>
  <c r="Z119" i="16"/>
  <c r="Y119" i="16"/>
  <c r="AC120" i="16" s="1"/>
  <c r="AD120" i="16" s="1"/>
  <c r="R119" i="16"/>
  <c r="AH118" i="16"/>
  <c r="AG118" i="16"/>
  <c r="Z118" i="16"/>
  <c r="Y118" i="16"/>
  <c r="AC119" i="16" s="1"/>
  <c r="AD119" i="16" s="1"/>
  <c r="R118" i="16"/>
  <c r="AH117" i="16"/>
  <c r="AG117" i="16"/>
  <c r="Z117" i="16"/>
  <c r="Y117" i="16"/>
  <c r="AC118" i="16" s="1"/>
  <c r="AD118" i="16" s="1"/>
  <c r="R117" i="16"/>
  <c r="AH116" i="16"/>
  <c r="AG116" i="16"/>
  <c r="Z116" i="16"/>
  <c r="Y116" i="16"/>
  <c r="AC117" i="16" s="1"/>
  <c r="AD117" i="16" s="1"/>
  <c r="R116" i="16"/>
  <c r="AH115" i="16"/>
  <c r="AG115" i="16"/>
  <c r="Z115" i="16"/>
  <c r="Y115" i="16"/>
  <c r="AC116" i="16" s="1"/>
  <c r="AD116" i="16" s="1"/>
  <c r="R115" i="16"/>
  <c r="AH114" i="16"/>
  <c r="AG114" i="16"/>
  <c r="Z114" i="16"/>
  <c r="Y114" i="16"/>
  <c r="AC115" i="16" s="1"/>
  <c r="AD115" i="16" s="1"/>
  <c r="R114" i="16"/>
  <c r="AH113" i="16"/>
  <c r="AG113" i="16"/>
  <c r="Z113" i="16"/>
  <c r="Y113" i="16"/>
  <c r="AC114" i="16" s="1"/>
  <c r="AD114" i="16" s="1"/>
  <c r="R113" i="16"/>
  <c r="AH112" i="16"/>
  <c r="AG112" i="16"/>
  <c r="Z112" i="16"/>
  <c r="Y112" i="16"/>
  <c r="AC113" i="16" s="1"/>
  <c r="AD113" i="16" s="1"/>
  <c r="R112" i="16"/>
  <c r="AH111" i="16"/>
  <c r="AG111" i="16"/>
  <c r="Z111" i="16"/>
  <c r="Y111" i="16"/>
  <c r="AC112" i="16" s="1"/>
  <c r="AD112" i="16" s="1"/>
  <c r="R111" i="16"/>
  <c r="AH110" i="16"/>
  <c r="AG110" i="16"/>
  <c r="Z110" i="16"/>
  <c r="Y110" i="16"/>
  <c r="AC111" i="16" s="1"/>
  <c r="AD111" i="16" s="1"/>
  <c r="R110" i="16"/>
  <c r="AH109" i="16"/>
  <c r="AG109" i="16"/>
  <c r="Z109" i="16"/>
  <c r="Y109" i="16"/>
  <c r="AC110" i="16" s="1"/>
  <c r="AD110" i="16" s="1"/>
  <c r="R109" i="16"/>
  <c r="AH108" i="16"/>
  <c r="AG108" i="16"/>
  <c r="Z108" i="16"/>
  <c r="Y108" i="16"/>
  <c r="AC109" i="16" s="1"/>
  <c r="AD109" i="16" s="1"/>
  <c r="R108" i="16"/>
  <c r="AH107" i="16"/>
  <c r="AG107" i="16"/>
  <c r="Z107" i="16"/>
  <c r="Y107" i="16"/>
  <c r="AC108" i="16" s="1"/>
  <c r="AD108" i="16" s="1"/>
  <c r="R107" i="16"/>
  <c r="AH106" i="16"/>
  <c r="AG106" i="16"/>
  <c r="Z106" i="16"/>
  <c r="Y106" i="16"/>
  <c r="AC107" i="16" s="1"/>
  <c r="AD107" i="16" s="1"/>
  <c r="R106" i="16"/>
  <c r="AH105" i="16"/>
  <c r="AG105" i="16"/>
  <c r="Z105" i="16"/>
  <c r="Y105" i="16"/>
  <c r="AC106" i="16" s="1"/>
  <c r="AD106" i="16" s="1"/>
  <c r="R105" i="16"/>
  <c r="AH104" i="16"/>
  <c r="AG104" i="16"/>
  <c r="Z104" i="16"/>
  <c r="Y104" i="16"/>
  <c r="AC105" i="16" s="1"/>
  <c r="AD105" i="16" s="1"/>
  <c r="R104" i="16"/>
  <c r="AH103" i="16"/>
  <c r="AG103" i="16"/>
  <c r="Z103" i="16"/>
  <c r="Y103" i="16"/>
  <c r="AC104" i="16" s="1"/>
  <c r="AD104" i="16" s="1"/>
  <c r="R103" i="16"/>
  <c r="AH102" i="16"/>
  <c r="AG102" i="16"/>
  <c r="Z102" i="16"/>
  <c r="Y102" i="16"/>
  <c r="AC103" i="16" s="1"/>
  <c r="AD103" i="16" s="1"/>
  <c r="R102" i="16"/>
  <c r="AH101" i="16"/>
  <c r="AG101" i="16"/>
  <c r="Z101" i="16"/>
  <c r="Y101" i="16"/>
  <c r="AC102" i="16" s="1"/>
  <c r="AD102" i="16" s="1"/>
  <c r="R101" i="16"/>
  <c r="AH100" i="16"/>
  <c r="AG100" i="16"/>
  <c r="Z100" i="16"/>
  <c r="Y100" i="16"/>
  <c r="AC101" i="16" s="1"/>
  <c r="AD101" i="16" s="1"/>
  <c r="R100" i="16"/>
  <c r="AH99" i="16"/>
  <c r="AG99" i="16"/>
  <c r="Z99" i="16"/>
  <c r="Y99" i="16"/>
  <c r="AC100" i="16" s="1"/>
  <c r="AD100" i="16" s="1"/>
  <c r="R99" i="16"/>
  <c r="AH98" i="16"/>
  <c r="AG98" i="16"/>
  <c r="Z98" i="16"/>
  <c r="Y98" i="16"/>
  <c r="AC99" i="16" s="1"/>
  <c r="AD99" i="16" s="1"/>
  <c r="R98" i="16"/>
  <c r="AH97" i="16"/>
  <c r="AG97" i="16"/>
  <c r="Z97" i="16"/>
  <c r="Y97" i="16"/>
  <c r="AC98" i="16" s="1"/>
  <c r="AD98" i="16" s="1"/>
  <c r="R97" i="16"/>
  <c r="AH96" i="16"/>
  <c r="AG96" i="16"/>
  <c r="Z96" i="16"/>
  <c r="Y96" i="16"/>
  <c r="AC97" i="16" s="1"/>
  <c r="AD97" i="16" s="1"/>
  <c r="R96" i="16"/>
  <c r="AH95" i="16"/>
  <c r="AG95" i="16"/>
  <c r="Z95" i="16"/>
  <c r="Y95" i="16"/>
  <c r="AC96" i="16" s="1"/>
  <c r="AD96" i="16" s="1"/>
  <c r="R95" i="16"/>
  <c r="AH94" i="16"/>
  <c r="AG94" i="16"/>
  <c r="Z94" i="16"/>
  <c r="Y94" i="16"/>
  <c r="AC95" i="16" s="1"/>
  <c r="AD95" i="16" s="1"/>
  <c r="R94" i="16"/>
  <c r="AH93" i="16"/>
  <c r="AG93" i="16"/>
  <c r="Z93" i="16"/>
  <c r="Y93" i="16"/>
  <c r="AC94" i="16" s="1"/>
  <c r="AD94" i="16" s="1"/>
  <c r="R93" i="16"/>
  <c r="AH92" i="16"/>
  <c r="AG92" i="16"/>
  <c r="Z92" i="16"/>
  <c r="Y92" i="16"/>
  <c r="AC93" i="16" s="1"/>
  <c r="AD93" i="16" s="1"/>
  <c r="R92" i="16"/>
  <c r="AH91" i="16"/>
  <c r="AG91" i="16"/>
  <c r="Z91" i="16"/>
  <c r="Y91" i="16"/>
  <c r="AC92" i="16" s="1"/>
  <c r="AD92" i="16" s="1"/>
  <c r="R91" i="16"/>
  <c r="AH90" i="16"/>
  <c r="AG90" i="16"/>
  <c r="Z90" i="16"/>
  <c r="Y90" i="16"/>
  <c r="AC91" i="16" s="1"/>
  <c r="AD91" i="16" s="1"/>
  <c r="R90" i="16"/>
  <c r="AH89" i="16"/>
  <c r="AG89" i="16"/>
  <c r="Z89" i="16"/>
  <c r="Y89" i="16"/>
  <c r="AC90" i="16" s="1"/>
  <c r="AD90" i="16" s="1"/>
  <c r="R89" i="16"/>
  <c r="AH88" i="16"/>
  <c r="AG88" i="16"/>
  <c r="Z88" i="16"/>
  <c r="Y88" i="16"/>
  <c r="AC89" i="16" s="1"/>
  <c r="AD89" i="16" s="1"/>
  <c r="R88" i="16"/>
  <c r="AH87" i="16"/>
  <c r="AG87" i="16"/>
  <c r="Z87" i="16"/>
  <c r="Y87" i="16"/>
  <c r="AC88" i="16" s="1"/>
  <c r="AD88" i="16" s="1"/>
  <c r="R87" i="16"/>
  <c r="AH86" i="16"/>
  <c r="AG86" i="16"/>
  <c r="Z86" i="16"/>
  <c r="Y86" i="16"/>
  <c r="AC87" i="16" s="1"/>
  <c r="AD87" i="16" s="1"/>
  <c r="R86" i="16"/>
  <c r="AH85" i="16"/>
  <c r="AG85" i="16"/>
  <c r="Z85" i="16"/>
  <c r="Y85" i="16"/>
  <c r="AC86" i="16" s="1"/>
  <c r="AD86" i="16" s="1"/>
  <c r="R85" i="16"/>
  <c r="AH84" i="16"/>
  <c r="AG84" i="16"/>
  <c r="Z84" i="16"/>
  <c r="Y84" i="16"/>
  <c r="AC85" i="16" s="1"/>
  <c r="AD85" i="16" s="1"/>
  <c r="R84" i="16"/>
  <c r="AH83" i="16"/>
  <c r="AG83" i="16"/>
  <c r="Z83" i="16"/>
  <c r="Y83" i="16"/>
  <c r="AC84" i="16" s="1"/>
  <c r="AD84" i="16" s="1"/>
  <c r="R83" i="16"/>
  <c r="AH82" i="16"/>
  <c r="AG82" i="16"/>
  <c r="Z82" i="16"/>
  <c r="Y82" i="16"/>
  <c r="AC83" i="16" s="1"/>
  <c r="AD83" i="16" s="1"/>
  <c r="R82" i="16"/>
  <c r="AH81" i="16"/>
  <c r="AG81" i="16"/>
  <c r="Z81" i="16"/>
  <c r="Y81" i="16"/>
  <c r="AC82" i="16" s="1"/>
  <c r="AD82" i="16" s="1"/>
  <c r="R81" i="16"/>
  <c r="AH80" i="16"/>
  <c r="AG80" i="16"/>
  <c r="Z80" i="16"/>
  <c r="Y80" i="16"/>
  <c r="AC81" i="16" s="1"/>
  <c r="AD81" i="16" s="1"/>
  <c r="R80" i="16"/>
  <c r="AH79" i="16"/>
  <c r="AG79" i="16"/>
  <c r="Z79" i="16"/>
  <c r="Y79" i="16"/>
  <c r="AC80" i="16" s="1"/>
  <c r="AD80" i="16" s="1"/>
  <c r="R79" i="16"/>
  <c r="AH78" i="16"/>
  <c r="AG78" i="16"/>
  <c r="Z78" i="16"/>
  <c r="Y78" i="16"/>
  <c r="AC79" i="16" s="1"/>
  <c r="AD79" i="16" s="1"/>
  <c r="R78" i="16"/>
  <c r="AH77" i="16"/>
  <c r="AG77" i="16"/>
  <c r="Z77" i="16"/>
  <c r="Y77" i="16"/>
  <c r="AC78" i="16" s="1"/>
  <c r="AD78" i="16" s="1"/>
  <c r="R77" i="16"/>
  <c r="AH76" i="16"/>
  <c r="AG76" i="16"/>
  <c r="Z76" i="16"/>
  <c r="Y76" i="16"/>
  <c r="AC77" i="16" s="1"/>
  <c r="AD77" i="16" s="1"/>
  <c r="R76" i="16"/>
  <c r="AH75" i="16"/>
  <c r="AG75" i="16"/>
  <c r="Z75" i="16"/>
  <c r="Y75" i="16"/>
  <c r="AC76" i="16" s="1"/>
  <c r="AD76" i="16" s="1"/>
  <c r="R75" i="16"/>
  <c r="AH74" i="16"/>
  <c r="AG74" i="16"/>
  <c r="Z74" i="16"/>
  <c r="Y74" i="16"/>
  <c r="AC75" i="16" s="1"/>
  <c r="AD75" i="16" s="1"/>
  <c r="R74" i="16"/>
  <c r="AH73" i="16"/>
  <c r="AG73" i="16"/>
  <c r="Z73" i="16"/>
  <c r="Y73" i="16"/>
  <c r="AC74" i="16" s="1"/>
  <c r="AD74" i="16" s="1"/>
  <c r="R73" i="16"/>
  <c r="AH72" i="16"/>
  <c r="AG72" i="16"/>
  <c r="Z72" i="16"/>
  <c r="Y72" i="16"/>
  <c r="AC73" i="16" s="1"/>
  <c r="AD73" i="16" s="1"/>
  <c r="R72" i="16"/>
  <c r="AH71" i="16"/>
  <c r="AG71" i="16"/>
  <c r="Z71" i="16"/>
  <c r="Y71" i="16"/>
  <c r="AC72" i="16" s="1"/>
  <c r="AD72" i="16" s="1"/>
  <c r="R71" i="16"/>
  <c r="AH70" i="16"/>
  <c r="AG70" i="16"/>
  <c r="Z70" i="16"/>
  <c r="Y70" i="16"/>
  <c r="AC71" i="16" s="1"/>
  <c r="AD71" i="16" s="1"/>
  <c r="R70" i="16"/>
  <c r="AH69" i="16"/>
  <c r="AG69" i="16"/>
  <c r="Z69" i="16"/>
  <c r="Y69" i="16"/>
  <c r="AC70" i="16" s="1"/>
  <c r="AD70" i="16" s="1"/>
  <c r="R69" i="16"/>
  <c r="AH68" i="16"/>
  <c r="AG68" i="16"/>
  <c r="Z68" i="16"/>
  <c r="Y68" i="16"/>
  <c r="AC69" i="16" s="1"/>
  <c r="AD69" i="16" s="1"/>
  <c r="R68" i="16"/>
  <c r="AH67" i="16"/>
  <c r="AG67" i="16"/>
  <c r="Z67" i="16"/>
  <c r="Y67" i="16"/>
  <c r="AC68" i="16" s="1"/>
  <c r="AD68" i="16" s="1"/>
  <c r="R67" i="16"/>
  <c r="AH66" i="16"/>
  <c r="AG66" i="16"/>
  <c r="Z66" i="16"/>
  <c r="Y66" i="16"/>
  <c r="AC67" i="16" s="1"/>
  <c r="AD67" i="16" s="1"/>
  <c r="R66" i="16"/>
  <c r="AH65" i="16"/>
  <c r="AG65" i="16"/>
  <c r="Z65" i="16"/>
  <c r="Y65" i="16"/>
  <c r="AC66" i="16" s="1"/>
  <c r="AD66" i="16" s="1"/>
  <c r="R65" i="16"/>
  <c r="AH64" i="16"/>
  <c r="AG64" i="16"/>
  <c r="Z64" i="16"/>
  <c r="Y64" i="16"/>
  <c r="AC65" i="16" s="1"/>
  <c r="AD65" i="16" s="1"/>
  <c r="R64" i="16"/>
  <c r="AH63" i="16"/>
  <c r="AG63" i="16"/>
  <c r="Z63" i="16"/>
  <c r="Y63" i="16"/>
  <c r="AC64" i="16" s="1"/>
  <c r="AD64" i="16" s="1"/>
  <c r="R63" i="16"/>
  <c r="AH62" i="16"/>
  <c r="AG62" i="16"/>
  <c r="Z62" i="16"/>
  <c r="Y62" i="16"/>
  <c r="AC63" i="16" s="1"/>
  <c r="AD63" i="16" s="1"/>
  <c r="R62" i="16"/>
  <c r="AH61" i="16"/>
  <c r="AG61" i="16"/>
  <c r="Z61" i="16"/>
  <c r="Y61" i="16"/>
  <c r="AC62" i="16" s="1"/>
  <c r="AD62" i="16" s="1"/>
  <c r="R61" i="16"/>
  <c r="AH60" i="16"/>
  <c r="AG60" i="16"/>
  <c r="Z60" i="16"/>
  <c r="Y60" i="16"/>
  <c r="AC61" i="16" s="1"/>
  <c r="AD61" i="16" s="1"/>
  <c r="R60" i="16"/>
  <c r="AH59" i="16"/>
  <c r="AG59" i="16"/>
  <c r="Z59" i="16"/>
  <c r="Y59" i="16"/>
  <c r="AC60" i="16" s="1"/>
  <c r="AD60" i="16" s="1"/>
  <c r="R59" i="16"/>
  <c r="AH58" i="16"/>
  <c r="AG58" i="16"/>
  <c r="Z58" i="16"/>
  <c r="Y58" i="16"/>
  <c r="AC59" i="16" s="1"/>
  <c r="AD59" i="16" s="1"/>
  <c r="R58" i="16"/>
  <c r="AH57" i="16"/>
  <c r="AG57" i="16"/>
  <c r="Z57" i="16"/>
  <c r="Y57" i="16"/>
  <c r="AC58" i="16" s="1"/>
  <c r="AD58" i="16" s="1"/>
  <c r="R57" i="16"/>
  <c r="AH56" i="16"/>
  <c r="AG56" i="16"/>
  <c r="Z56" i="16"/>
  <c r="Y56" i="16"/>
  <c r="AC57" i="16" s="1"/>
  <c r="AD57" i="16" s="1"/>
  <c r="R56" i="16"/>
  <c r="AH55" i="16"/>
  <c r="AG55" i="16"/>
  <c r="Z55" i="16"/>
  <c r="Y55" i="16"/>
  <c r="AC56" i="16" s="1"/>
  <c r="AD56" i="16" s="1"/>
  <c r="R55" i="16"/>
  <c r="AH54" i="16"/>
  <c r="AG54" i="16"/>
  <c r="Z54" i="16"/>
  <c r="Y54" i="16"/>
  <c r="AC55" i="16" s="1"/>
  <c r="AD55" i="16" s="1"/>
  <c r="R54" i="16"/>
  <c r="AH53" i="16"/>
  <c r="AG53" i="16"/>
  <c r="Z53" i="16"/>
  <c r="Y53" i="16"/>
  <c r="AC54" i="16" s="1"/>
  <c r="AD54" i="16" s="1"/>
  <c r="R53" i="16"/>
  <c r="AH52" i="16"/>
  <c r="AG52" i="16"/>
  <c r="Z52" i="16"/>
  <c r="Y52" i="16"/>
  <c r="AC53" i="16" s="1"/>
  <c r="AD53" i="16" s="1"/>
  <c r="R52" i="16"/>
  <c r="AH51" i="16"/>
  <c r="AG51" i="16"/>
  <c r="Z51" i="16"/>
  <c r="Y51" i="16"/>
  <c r="AC52" i="16" s="1"/>
  <c r="AD52" i="16" s="1"/>
  <c r="R51" i="16"/>
  <c r="AH50" i="16"/>
  <c r="AG50" i="16"/>
  <c r="Z50" i="16"/>
  <c r="Y50" i="16"/>
  <c r="AC51" i="16" s="1"/>
  <c r="AD51" i="16" s="1"/>
  <c r="R50" i="16"/>
  <c r="AH49" i="16"/>
  <c r="AG49" i="16"/>
  <c r="Z49" i="16"/>
  <c r="Y49" i="16"/>
  <c r="AC50" i="16" s="1"/>
  <c r="AD50" i="16" s="1"/>
  <c r="R49" i="16"/>
  <c r="AH48" i="16"/>
  <c r="AG48" i="16"/>
  <c r="Z48" i="16"/>
  <c r="Y48" i="16"/>
  <c r="AC49" i="16" s="1"/>
  <c r="AD49" i="16" s="1"/>
  <c r="R48" i="16"/>
  <c r="AH47" i="16"/>
  <c r="AG47" i="16"/>
  <c r="Z47" i="16"/>
  <c r="Y47" i="16"/>
  <c r="AC48" i="16" s="1"/>
  <c r="AD48" i="16" s="1"/>
  <c r="R47" i="16"/>
  <c r="AH46" i="16"/>
  <c r="AG46" i="16"/>
  <c r="Z46" i="16"/>
  <c r="Y46" i="16"/>
  <c r="AC47" i="16" s="1"/>
  <c r="AD47" i="16" s="1"/>
  <c r="R46" i="16"/>
  <c r="AH45" i="16"/>
  <c r="AG45" i="16"/>
  <c r="Z45" i="16"/>
  <c r="Y45" i="16"/>
  <c r="AC46" i="16" s="1"/>
  <c r="AD46" i="16" s="1"/>
  <c r="R45" i="16"/>
  <c r="AH44" i="16"/>
  <c r="AG44" i="16"/>
  <c r="Z44" i="16"/>
  <c r="Y44" i="16"/>
  <c r="AC45" i="16" s="1"/>
  <c r="AD45" i="16" s="1"/>
  <c r="R44" i="16"/>
  <c r="AH43" i="16"/>
  <c r="AG43" i="16"/>
  <c r="Z43" i="16"/>
  <c r="Y43" i="16"/>
  <c r="AC44" i="16" s="1"/>
  <c r="AD44" i="16" s="1"/>
  <c r="R43" i="16"/>
  <c r="AH42" i="16"/>
  <c r="AG42" i="16"/>
  <c r="Z42" i="16"/>
  <c r="Y42" i="16"/>
  <c r="AC43" i="16" s="1"/>
  <c r="AD43" i="16" s="1"/>
  <c r="R42" i="16"/>
  <c r="AH41" i="16"/>
  <c r="AG41" i="16"/>
  <c r="Z41" i="16"/>
  <c r="Y41" i="16"/>
  <c r="AC42" i="16" s="1"/>
  <c r="AD42" i="16" s="1"/>
  <c r="R41" i="16"/>
  <c r="AH40" i="16"/>
  <c r="AG40" i="16"/>
  <c r="Z40" i="16"/>
  <c r="Y40" i="16"/>
  <c r="AC41" i="16" s="1"/>
  <c r="AD41" i="16" s="1"/>
  <c r="R40" i="16"/>
  <c r="AH39" i="16"/>
  <c r="AG39" i="16"/>
  <c r="Z39" i="16"/>
  <c r="Y39" i="16"/>
  <c r="AC40" i="16" s="1"/>
  <c r="AD40" i="16" s="1"/>
  <c r="R39" i="16"/>
  <c r="AH38" i="16"/>
  <c r="AG38" i="16"/>
  <c r="Z38" i="16"/>
  <c r="Y38" i="16"/>
  <c r="AC39" i="16" s="1"/>
  <c r="AD39" i="16" s="1"/>
  <c r="R38" i="16"/>
  <c r="AH37" i="16"/>
  <c r="AG37" i="16"/>
  <c r="Z37" i="16"/>
  <c r="Y37" i="16"/>
  <c r="AC38" i="16" s="1"/>
  <c r="AD38" i="16" s="1"/>
  <c r="R37" i="16"/>
  <c r="AH36" i="16"/>
  <c r="AG36" i="16"/>
  <c r="Z36" i="16"/>
  <c r="Y36" i="16"/>
  <c r="AC37" i="16" s="1"/>
  <c r="AD37" i="16" s="1"/>
  <c r="R36" i="16"/>
  <c r="AH35" i="16"/>
  <c r="AG35" i="16"/>
  <c r="Z35" i="16"/>
  <c r="Y35" i="16"/>
  <c r="AC36" i="16" s="1"/>
  <c r="AD36" i="16" s="1"/>
  <c r="R35" i="16"/>
  <c r="AH34" i="16"/>
  <c r="AG34" i="16"/>
  <c r="Z34" i="16"/>
  <c r="Y34" i="16"/>
  <c r="AC35" i="16" s="1"/>
  <c r="AD35" i="16" s="1"/>
  <c r="R34" i="16"/>
  <c r="AH33" i="16"/>
  <c r="AG33" i="16"/>
  <c r="Z33" i="16"/>
  <c r="Y33" i="16"/>
  <c r="AC34" i="16" s="1"/>
  <c r="AD34" i="16" s="1"/>
  <c r="R33" i="16"/>
  <c r="AH32" i="16"/>
  <c r="AG32" i="16"/>
  <c r="Z32" i="16"/>
  <c r="Y32" i="16"/>
  <c r="AC33" i="16" s="1"/>
  <c r="AD33" i="16" s="1"/>
  <c r="R32" i="16"/>
  <c r="AH31" i="16"/>
  <c r="AG31" i="16"/>
  <c r="Z31" i="16"/>
  <c r="Y31" i="16"/>
  <c r="AC32" i="16" s="1"/>
  <c r="AD32" i="16" s="1"/>
  <c r="R31" i="16"/>
  <c r="AH30" i="16"/>
  <c r="AG30" i="16"/>
  <c r="Z30" i="16"/>
  <c r="Y30" i="16"/>
  <c r="AC31" i="16" s="1"/>
  <c r="AD31" i="16" s="1"/>
  <c r="R30" i="16"/>
  <c r="AH29" i="16"/>
  <c r="AG29" i="16"/>
  <c r="Z29" i="16"/>
  <c r="Y29" i="16"/>
  <c r="AC30" i="16" s="1"/>
  <c r="AD30" i="16" s="1"/>
  <c r="R29" i="16"/>
  <c r="AH28" i="16"/>
  <c r="AG28" i="16"/>
  <c r="Z28" i="16"/>
  <c r="Y28" i="16"/>
  <c r="AC29" i="16" s="1"/>
  <c r="AD29" i="16" s="1"/>
  <c r="R28" i="16"/>
  <c r="AH27" i="16"/>
  <c r="AG27" i="16"/>
  <c r="Z27" i="16"/>
  <c r="Y27" i="16"/>
  <c r="AC28" i="16" s="1"/>
  <c r="AD28" i="16" s="1"/>
  <c r="R27" i="16"/>
  <c r="AH26" i="16"/>
  <c r="AG26" i="16"/>
  <c r="Z26" i="16"/>
  <c r="Y26" i="16"/>
  <c r="AC27" i="16" s="1"/>
  <c r="AD27" i="16" s="1"/>
  <c r="R26" i="16"/>
  <c r="AH25" i="16"/>
  <c r="AG25" i="16"/>
  <c r="Z25" i="16"/>
  <c r="Y25" i="16"/>
  <c r="AC26" i="16" s="1"/>
  <c r="AD26" i="16" s="1"/>
  <c r="R25" i="16"/>
  <c r="AH24" i="16"/>
  <c r="AG24" i="16"/>
  <c r="Z24" i="16"/>
  <c r="Y24" i="16"/>
  <c r="AC25" i="16" s="1"/>
  <c r="AD25" i="16" s="1"/>
  <c r="R24" i="16"/>
  <c r="AH23" i="16"/>
  <c r="AG23" i="16"/>
  <c r="Z23" i="16"/>
  <c r="Y23" i="16"/>
  <c r="AC24" i="16" s="1"/>
  <c r="AD24" i="16" s="1"/>
  <c r="R23" i="16"/>
  <c r="AH22" i="16"/>
  <c r="AG22" i="16"/>
  <c r="Z22" i="16"/>
  <c r="Y22" i="16"/>
  <c r="AC23" i="16" s="1"/>
  <c r="AD23" i="16" s="1"/>
  <c r="R22" i="16"/>
  <c r="AH21" i="16"/>
  <c r="AG21" i="16"/>
  <c r="Z21" i="16"/>
  <c r="Y21" i="16"/>
  <c r="AC22" i="16" s="1"/>
  <c r="AD22" i="16" s="1"/>
  <c r="R21" i="16"/>
  <c r="AH20" i="16"/>
  <c r="AG20" i="16"/>
  <c r="Z20" i="16"/>
  <c r="Y20" i="16"/>
  <c r="AC21" i="16" s="1"/>
  <c r="AD21" i="16" s="1"/>
  <c r="R20" i="16"/>
  <c r="AH19" i="16"/>
  <c r="AG19" i="16"/>
  <c r="Z19" i="16"/>
  <c r="Y19" i="16"/>
  <c r="AC20" i="16" s="1"/>
  <c r="AD20" i="16" s="1"/>
  <c r="R19" i="16"/>
  <c r="AH18" i="16"/>
  <c r="AG18" i="16"/>
  <c r="Z18" i="16"/>
  <c r="Y18" i="16"/>
  <c r="AC19" i="16" s="1"/>
  <c r="AD19" i="16" s="1"/>
  <c r="R18" i="16"/>
  <c r="AH17" i="16"/>
  <c r="AG17" i="16"/>
  <c r="Z17" i="16"/>
  <c r="Y17" i="16"/>
  <c r="AC18" i="16" s="1"/>
  <c r="AD18" i="16" s="1"/>
  <c r="R17" i="16"/>
  <c r="AH16" i="16"/>
  <c r="AG16" i="16"/>
  <c r="J15" i="4" s="1"/>
  <c r="L15" i="4" s="1"/>
  <c r="Z16" i="16"/>
  <c r="Y16" i="16"/>
  <c r="AC17" i="16" s="1"/>
  <c r="AD17" i="16" s="1"/>
  <c r="R16" i="16"/>
  <c r="AH15" i="16"/>
  <c r="AG15" i="16"/>
  <c r="Z15" i="16"/>
  <c r="Y15" i="16"/>
  <c r="AC16" i="16" s="1"/>
  <c r="AD16" i="16" s="1"/>
  <c r="R15" i="16"/>
  <c r="AH14" i="16"/>
  <c r="AG14" i="16"/>
  <c r="Z14" i="16"/>
  <c r="Y14" i="16"/>
  <c r="AC15" i="16" s="1"/>
  <c r="AD15" i="16" s="1"/>
  <c r="R14" i="16"/>
  <c r="AH13" i="16"/>
  <c r="AG13" i="16"/>
  <c r="Z13" i="16"/>
  <c r="Y13" i="16"/>
  <c r="AC14" i="16" s="1"/>
  <c r="AD14" i="16" s="1"/>
  <c r="R13" i="16"/>
  <c r="AH12" i="16"/>
  <c r="AG12" i="16"/>
  <c r="Z12" i="16"/>
  <c r="Y12" i="16"/>
  <c r="AC13" i="16" s="1"/>
  <c r="AD13" i="16" s="1"/>
  <c r="R12" i="16"/>
  <c r="AH11" i="16"/>
  <c r="AG11" i="16"/>
  <c r="Z11" i="16"/>
  <c r="Y11" i="16"/>
  <c r="AC12" i="16" s="1"/>
  <c r="AD12" i="16" s="1"/>
  <c r="AH10" i="16"/>
  <c r="AG10" i="16"/>
  <c r="Z10" i="16"/>
  <c r="Y10" i="16"/>
  <c r="AC11" i="16" s="1"/>
  <c r="AD11" i="16" s="1"/>
  <c r="AH9" i="16"/>
  <c r="AG9" i="16"/>
  <c r="Z9" i="16"/>
  <c r="Y9" i="16"/>
  <c r="AC10" i="16" s="1"/>
  <c r="AD10" i="16" s="1"/>
  <c r="AH8" i="16"/>
  <c r="AG8" i="16"/>
  <c r="J4" i="4" s="1"/>
  <c r="L4" i="4" s="1"/>
  <c r="Z8" i="16"/>
  <c r="Y8" i="16"/>
  <c r="AC9" i="16" s="1"/>
  <c r="AD9" i="16" s="1"/>
  <c r="Z7" i="16"/>
  <c r="Y7" i="16"/>
  <c r="AC8" i="16" s="1"/>
  <c r="AD8" i="16" s="1"/>
  <c r="Z6" i="16"/>
  <c r="Y6" i="16"/>
  <c r="AC7" i="16" s="1"/>
  <c r="AD7" i="16" s="1"/>
  <c r="AC502" i="4"/>
  <c r="Y502" i="4"/>
  <c r="U502" i="4"/>
  <c r="Q502" i="4"/>
  <c r="J502" i="4"/>
  <c r="L502" i="4" s="1"/>
  <c r="I502" i="4"/>
  <c r="AC501" i="4"/>
  <c r="Y501" i="4"/>
  <c r="U501" i="4"/>
  <c r="Q501" i="4"/>
  <c r="J501" i="4"/>
  <c r="L501" i="4" s="1"/>
  <c r="I501" i="4"/>
  <c r="AC500" i="4"/>
  <c r="Y500" i="4"/>
  <c r="U500" i="4"/>
  <c r="Q500" i="4"/>
  <c r="J500" i="4"/>
  <c r="L500" i="4" s="1"/>
  <c r="I500" i="4"/>
  <c r="AC499" i="4"/>
  <c r="Y499" i="4"/>
  <c r="U499" i="4"/>
  <c r="Q499" i="4"/>
  <c r="J499" i="4"/>
  <c r="L499" i="4" s="1"/>
  <c r="I499" i="4"/>
  <c r="AC498" i="4"/>
  <c r="Y498" i="4"/>
  <c r="U498" i="4"/>
  <c r="Q498" i="4"/>
  <c r="J498" i="4"/>
  <c r="L498" i="4" s="1"/>
  <c r="I498" i="4"/>
  <c r="AC497" i="4"/>
  <c r="Y497" i="4"/>
  <c r="U497" i="4"/>
  <c r="Q497" i="4"/>
  <c r="J497" i="4"/>
  <c r="L497" i="4" s="1"/>
  <c r="I497" i="4"/>
  <c r="AC496" i="4"/>
  <c r="Y496" i="4"/>
  <c r="U496" i="4"/>
  <c r="Q496" i="4"/>
  <c r="J496" i="4"/>
  <c r="L496" i="4" s="1"/>
  <c r="I496" i="4"/>
  <c r="AC495" i="4"/>
  <c r="Y495" i="4"/>
  <c r="U495" i="4"/>
  <c r="Q495" i="4"/>
  <c r="J495" i="4"/>
  <c r="L495" i="4" s="1"/>
  <c r="I495" i="4"/>
  <c r="AC494" i="4"/>
  <c r="Y494" i="4"/>
  <c r="U494" i="4"/>
  <c r="Q494" i="4"/>
  <c r="J494" i="4"/>
  <c r="L494" i="4" s="1"/>
  <c r="I494" i="4"/>
  <c r="AC493" i="4"/>
  <c r="Y493" i="4"/>
  <c r="U493" i="4"/>
  <c r="Q493" i="4"/>
  <c r="J493" i="4"/>
  <c r="L493" i="4" s="1"/>
  <c r="I493" i="4"/>
  <c r="AC492" i="4"/>
  <c r="Y492" i="4"/>
  <c r="U492" i="4"/>
  <c r="Q492" i="4"/>
  <c r="J492" i="4"/>
  <c r="L492" i="4" s="1"/>
  <c r="I492" i="4"/>
  <c r="AC491" i="4"/>
  <c r="Y491" i="4"/>
  <c r="U491" i="4"/>
  <c r="Q491" i="4"/>
  <c r="J491" i="4"/>
  <c r="L491" i="4" s="1"/>
  <c r="I491" i="4"/>
  <c r="AC490" i="4"/>
  <c r="Y490" i="4"/>
  <c r="U490" i="4"/>
  <c r="Q490" i="4"/>
  <c r="J490" i="4"/>
  <c r="L490" i="4" s="1"/>
  <c r="I490" i="4"/>
  <c r="AC489" i="4"/>
  <c r="Y489" i="4"/>
  <c r="U489" i="4"/>
  <c r="Q489" i="4"/>
  <c r="J489" i="4"/>
  <c r="L489" i="4" s="1"/>
  <c r="I489" i="4"/>
  <c r="AC488" i="4"/>
  <c r="Y488" i="4"/>
  <c r="U488" i="4"/>
  <c r="Q488" i="4"/>
  <c r="J488" i="4"/>
  <c r="L488" i="4" s="1"/>
  <c r="I488" i="4"/>
  <c r="AC487" i="4"/>
  <c r="Y487" i="4"/>
  <c r="U487" i="4"/>
  <c r="Q487" i="4"/>
  <c r="J487" i="4"/>
  <c r="L487" i="4" s="1"/>
  <c r="I487" i="4"/>
  <c r="AC486" i="4"/>
  <c r="Y486" i="4"/>
  <c r="U486" i="4"/>
  <c r="Q486" i="4"/>
  <c r="J486" i="4"/>
  <c r="L486" i="4" s="1"/>
  <c r="I486" i="4"/>
  <c r="AC485" i="4"/>
  <c r="Y485" i="4"/>
  <c r="U485" i="4"/>
  <c r="Q485" i="4"/>
  <c r="J485" i="4"/>
  <c r="L485" i="4" s="1"/>
  <c r="I485" i="4"/>
  <c r="AC484" i="4"/>
  <c r="Y484" i="4"/>
  <c r="U484" i="4"/>
  <c r="Q484" i="4"/>
  <c r="J484" i="4"/>
  <c r="L484" i="4" s="1"/>
  <c r="I484" i="4"/>
  <c r="AC483" i="4"/>
  <c r="Y483" i="4"/>
  <c r="U483" i="4"/>
  <c r="Q483" i="4"/>
  <c r="J483" i="4"/>
  <c r="L483" i="4" s="1"/>
  <c r="I483" i="4"/>
  <c r="AC482" i="4"/>
  <c r="Y482" i="4"/>
  <c r="U482" i="4"/>
  <c r="Q482" i="4"/>
  <c r="J482" i="4"/>
  <c r="L482" i="4" s="1"/>
  <c r="I482" i="4"/>
  <c r="AC481" i="4"/>
  <c r="Y481" i="4"/>
  <c r="U481" i="4"/>
  <c r="Q481" i="4"/>
  <c r="J481" i="4"/>
  <c r="L481" i="4" s="1"/>
  <c r="I481" i="4"/>
  <c r="AC480" i="4"/>
  <c r="Y480" i="4"/>
  <c r="U480" i="4"/>
  <c r="Q480" i="4"/>
  <c r="J480" i="4"/>
  <c r="L480" i="4" s="1"/>
  <c r="I480" i="4"/>
  <c r="AC479" i="4"/>
  <c r="Y479" i="4"/>
  <c r="U479" i="4"/>
  <c r="Q479" i="4"/>
  <c r="J479" i="4"/>
  <c r="L479" i="4" s="1"/>
  <c r="I479" i="4"/>
  <c r="AC478" i="4"/>
  <c r="Y478" i="4"/>
  <c r="U478" i="4"/>
  <c r="Q478" i="4"/>
  <c r="J478" i="4"/>
  <c r="L478" i="4" s="1"/>
  <c r="I478" i="4"/>
  <c r="AC477" i="4"/>
  <c r="Y477" i="4"/>
  <c r="U477" i="4"/>
  <c r="Q477" i="4"/>
  <c r="J477" i="4"/>
  <c r="L477" i="4" s="1"/>
  <c r="I477" i="4"/>
  <c r="AC476" i="4"/>
  <c r="Y476" i="4"/>
  <c r="U476" i="4"/>
  <c r="Q476" i="4"/>
  <c r="J476" i="4"/>
  <c r="L476" i="4" s="1"/>
  <c r="I476" i="4"/>
  <c r="AC475" i="4"/>
  <c r="Y475" i="4"/>
  <c r="U475" i="4"/>
  <c r="Q475" i="4"/>
  <c r="J475" i="4"/>
  <c r="L475" i="4" s="1"/>
  <c r="I475" i="4"/>
  <c r="AC474" i="4"/>
  <c r="Y474" i="4"/>
  <c r="U474" i="4"/>
  <c r="Q474" i="4"/>
  <c r="J474" i="4"/>
  <c r="L474" i="4" s="1"/>
  <c r="I474" i="4"/>
  <c r="AC473" i="4"/>
  <c r="Y473" i="4"/>
  <c r="U473" i="4"/>
  <c r="Q473" i="4"/>
  <c r="J473" i="4"/>
  <c r="L473" i="4" s="1"/>
  <c r="I473" i="4"/>
  <c r="AC472" i="4"/>
  <c r="Y472" i="4"/>
  <c r="U472" i="4"/>
  <c r="Q472" i="4"/>
  <c r="J472" i="4"/>
  <c r="L472" i="4" s="1"/>
  <c r="I472" i="4"/>
  <c r="AC471" i="4"/>
  <c r="Y471" i="4"/>
  <c r="U471" i="4"/>
  <c r="Q471" i="4"/>
  <c r="J471" i="4"/>
  <c r="L471" i="4" s="1"/>
  <c r="I471" i="4"/>
  <c r="AC470" i="4"/>
  <c r="Y470" i="4"/>
  <c r="U470" i="4"/>
  <c r="Q470" i="4"/>
  <c r="J470" i="4"/>
  <c r="L470" i="4" s="1"/>
  <c r="I470" i="4"/>
  <c r="AC469" i="4"/>
  <c r="Y469" i="4"/>
  <c r="U469" i="4"/>
  <c r="Q469" i="4"/>
  <c r="J469" i="4"/>
  <c r="L469" i="4" s="1"/>
  <c r="I469" i="4"/>
  <c r="AC468" i="4"/>
  <c r="Y468" i="4"/>
  <c r="U468" i="4"/>
  <c r="Q468" i="4"/>
  <c r="J468" i="4"/>
  <c r="L468" i="4" s="1"/>
  <c r="I468" i="4"/>
  <c r="AC467" i="4"/>
  <c r="Y467" i="4"/>
  <c r="U467" i="4"/>
  <c r="Q467" i="4"/>
  <c r="J467" i="4"/>
  <c r="L467" i="4" s="1"/>
  <c r="I467" i="4"/>
  <c r="AC466" i="4"/>
  <c r="Y466" i="4"/>
  <c r="U466" i="4"/>
  <c r="Q466" i="4"/>
  <c r="J466" i="4"/>
  <c r="L466" i="4" s="1"/>
  <c r="I466" i="4"/>
  <c r="AC465" i="4"/>
  <c r="Y465" i="4"/>
  <c r="U465" i="4"/>
  <c r="Q465" i="4"/>
  <c r="J465" i="4"/>
  <c r="L465" i="4" s="1"/>
  <c r="I465" i="4"/>
  <c r="AC464" i="4"/>
  <c r="Y464" i="4"/>
  <c r="U464" i="4"/>
  <c r="Q464" i="4"/>
  <c r="J464" i="4"/>
  <c r="L464" i="4" s="1"/>
  <c r="I464" i="4"/>
  <c r="AC463" i="4"/>
  <c r="Y463" i="4"/>
  <c r="U463" i="4"/>
  <c r="Q463" i="4"/>
  <c r="J463" i="4"/>
  <c r="L463" i="4" s="1"/>
  <c r="I463" i="4"/>
  <c r="AC462" i="4"/>
  <c r="Y462" i="4"/>
  <c r="U462" i="4"/>
  <c r="Q462" i="4"/>
  <c r="J462" i="4"/>
  <c r="L462" i="4" s="1"/>
  <c r="I462" i="4"/>
  <c r="AC461" i="4"/>
  <c r="Y461" i="4"/>
  <c r="U461" i="4"/>
  <c r="Q461" i="4"/>
  <c r="J461" i="4"/>
  <c r="L461" i="4" s="1"/>
  <c r="I461" i="4"/>
  <c r="AC460" i="4"/>
  <c r="Y460" i="4"/>
  <c r="U460" i="4"/>
  <c r="Q460" i="4"/>
  <c r="J460" i="4"/>
  <c r="L460" i="4" s="1"/>
  <c r="I460" i="4"/>
  <c r="AC459" i="4"/>
  <c r="Y459" i="4"/>
  <c r="U459" i="4"/>
  <c r="Q459" i="4"/>
  <c r="J459" i="4"/>
  <c r="L459" i="4" s="1"/>
  <c r="I459" i="4"/>
  <c r="AC458" i="4"/>
  <c r="Y458" i="4"/>
  <c r="U458" i="4"/>
  <c r="Q458" i="4"/>
  <c r="J458" i="4"/>
  <c r="L458" i="4" s="1"/>
  <c r="I458" i="4"/>
  <c r="AC457" i="4"/>
  <c r="Y457" i="4"/>
  <c r="U457" i="4"/>
  <c r="Q457" i="4"/>
  <c r="J457" i="4"/>
  <c r="L457" i="4" s="1"/>
  <c r="I457" i="4"/>
  <c r="AC456" i="4"/>
  <c r="Y456" i="4"/>
  <c r="U456" i="4"/>
  <c r="Q456" i="4"/>
  <c r="J456" i="4"/>
  <c r="L456" i="4" s="1"/>
  <c r="I456" i="4"/>
  <c r="AC455" i="4"/>
  <c r="Y455" i="4"/>
  <c r="U455" i="4"/>
  <c r="Q455" i="4"/>
  <c r="J455" i="4"/>
  <c r="L455" i="4" s="1"/>
  <c r="I455" i="4"/>
  <c r="AC454" i="4"/>
  <c r="Y454" i="4"/>
  <c r="U454" i="4"/>
  <c r="Q454" i="4"/>
  <c r="J454" i="4"/>
  <c r="L454" i="4" s="1"/>
  <c r="I454" i="4"/>
  <c r="AC453" i="4"/>
  <c r="Y453" i="4"/>
  <c r="U453" i="4"/>
  <c r="Q453" i="4"/>
  <c r="J453" i="4"/>
  <c r="L453" i="4" s="1"/>
  <c r="I453" i="4"/>
  <c r="AC452" i="4"/>
  <c r="Y452" i="4"/>
  <c r="U452" i="4"/>
  <c r="Q452" i="4"/>
  <c r="J452" i="4"/>
  <c r="L452" i="4" s="1"/>
  <c r="I452" i="4"/>
  <c r="AC451" i="4"/>
  <c r="Y451" i="4"/>
  <c r="U451" i="4"/>
  <c r="Q451" i="4"/>
  <c r="J451" i="4"/>
  <c r="L451" i="4" s="1"/>
  <c r="I451" i="4"/>
  <c r="AC450" i="4"/>
  <c r="Y450" i="4"/>
  <c r="U450" i="4"/>
  <c r="Q450" i="4"/>
  <c r="J450" i="4"/>
  <c r="L450" i="4" s="1"/>
  <c r="I450" i="4"/>
  <c r="AC449" i="4"/>
  <c r="Y449" i="4"/>
  <c r="U449" i="4"/>
  <c r="Q449" i="4"/>
  <c r="J449" i="4"/>
  <c r="L449" i="4" s="1"/>
  <c r="I449" i="4"/>
  <c r="AC448" i="4"/>
  <c r="Y448" i="4"/>
  <c r="U448" i="4"/>
  <c r="Q448" i="4"/>
  <c r="J448" i="4"/>
  <c r="L448" i="4" s="1"/>
  <c r="I448" i="4"/>
  <c r="AC447" i="4"/>
  <c r="Y447" i="4"/>
  <c r="U447" i="4"/>
  <c r="Q447" i="4"/>
  <c r="J447" i="4"/>
  <c r="L447" i="4" s="1"/>
  <c r="I447" i="4"/>
  <c r="AC446" i="4"/>
  <c r="Y446" i="4"/>
  <c r="U446" i="4"/>
  <c r="Q446" i="4"/>
  <c r="J446" i="4"/>
  <c r="L446" i="4" s="1"/>
  <c r="I446" i="4"/>
  <c r="AC445" i="4"/>
  <c r="Y445" i="4"/>
  <c r="U445" i="4"/>
  <c r="Q445" i="4"/>
  <c r="J445" i="4"/>
  <c r="L445" i="4" s="1"/>
  <c r="I445" i="4"/>
  <c r="AC444" i="4"/>
  <c r="Y444" i="4"/>
  <c r="U444" i="4"/>
  <c r="Q444" i="4"/>
  <c r="J444" i="4"/>
  <c r="L444" i="4" s="1"/>
  <c r="I444" i="4"/>
  <c r="AC443" i="4"/>
  <c r="Y443" i="4"/>
  <c r="U443" i="4"/>
  <c r="Q443" i="4"/>
  <c r="J443" i="4"/>
  <c r="L443" i="4" s="1"/>
  <c r="I443" i="4"/>
  <c r="AC442" i="4"/>
  <c r="Y442" i="4"/>
  <c r="U442" i="4"/>
  <c r="Q442" i="4"/>
  <c r="J442" i="4"/>
  <c r="L442" i="4" s="1"/>
  <c r="I442" i="4"/>
  <c r="AC441" i="4"/>
  <c r="Y441" i="4"/>
  <c r="U441" i="4"/>
  <c r="Q441" i="4"/>
  <c r="J441" i="4"/>
  <c r="L441" i="4" s="1"/>
  <c r="I441" i="4"/>
  <c r="AC440" i="4"/>
  <c r="Y440" i="4"/>
  <c r="U440" i="4"/>
  <c r="Q440" i="4"/>
  <c r="J440" i="4"/>
  <c r="L440" i="4" s="1"/>
  <c r="I440" i="4"/>
  <c r="AC439" i="4"/>
  <c r="Y439" i="4"/>
  <c r="U439" i="4"/>
  <c r="Q439" i="4"/>
  <c r="J439" i="4"/>
  <c r="L439" i="4" s="1"/>
  <c r="I439" i="4"/>
  <c r="AC438" i="4"/>
  <c r="Y438" i="4"/>
  <c r="U438" i="4"/>
  <c r="Q438" i="4"/>
  <c r="J438" i="4"/>
  <c r="L438" i="4" s="1"/>
  <c r="I438" i="4"/>
  <c r="AC437" i="4"/>
  <c r="Y437" i="4"/>
  <c r="U437" i="4"/>
  <c r="Q437" i="4"/>
  <c r="J437" i="4"/>
  <c r="L437" i="4" s="1"/>
  <c r="I437" i="4"/>
  <c r="AC436" i="4"/>
  <c r="Y436" i="4"/>
  <c r="U436" i="4"/>
  <c r="Q436" i="4"/>
  <c r="J436" i="4"/>
  <c r="L436" i="4" s="1"/>
  <c r="I436" i="4"/>
  <c r="AC435" i="4"/>
  <c r="Y435" i="4"/>
  <c r="U435" i="4"/>
  <c r="Q435" i="4"/>
  <c r="J435" i="4"/>
  <c r="L435" i="4" s="1"/>
  <c r="I435" i="4"/>
  <c r="AC434" i="4"/>
  <c r="Y434" i="4"/>
  <c r="U434" i="4"/>
  <c r="Q434" i="4"/>
  <c r="J434" i="4"/>
  <c r="L434" i="4" s="1"/>
  <c r="I434" i="4"/>
  <c r="AC433" i="4"/>
  <c r="Y433" i="4"/>
  <c r="U433" i="4"/>
  <c r="Q433" i="4"/>
  <c r="J433" i="4"/>
  <c r="L433" i="4" s="1"/>
  <c r="I433" i="4"/>
  <c r="AC432" i="4"/>
  <c r="Y432" i="4"/>
  <c r="U432" i="4"/>
  <c r="Q432" i="4"/>
  <c r="J432" i="4"/>
  <c r="L432" i="4" s="1"/>
  <c r="I432" i="4"/>
  <c r="AC431" i="4"/>
  <c r="Y431" i="4"/>
  <c r="U431" i="4"/>
  <c r="Q431" i="4"/>
  <c r="J431" i="4"/>
  <c r="L431" i="4" s="1"/>
  <c r="I431" i="4"/>
  <c r="AC430" i="4"/>
  <c r="Y430" i="4"/>
  <c r="U430" i="4"/>
  <c r="Q430" i="4"/>
  <c r="J430" i="4"/>
  <c r="L430" i="4" s="1"/>
  <c r="I430" i="4"/>
  <c r="AC429" i="4"/>
  <c r="Y429" i="4"/>
  <c r="U429" i="4"/>
  <c r="Q429" i="4"/>
  <c r="J429" i="4"/>
  <c r="L429" i="4" s="1"/>
  <c r="I429" i="4"/>
  <c r="AC428" i="4"/>
  <c r="Y428" i="4"/>
  <c r="U428" i="4"/>
  <c r="Q428" i="4"/>
  <c r="J428" i="4"/>
  <c r="L428" i="4" s="1"/>
  <c r="I428" i="4"/>
  <c r="AC427" i="4"/>
  <c r="Y427" i="4"/>
  <c r="U427" i="4"/>
  <c r="Q427" i="4"/>
  <c r="J427" i="4"/>
  <c r="L427" i="4" s="1"/>
  <c r="I427" i="4"/>
  <c r="AC426" i="4"/>
  <c r="Y426" i="4"/>
  <c r="U426" i="4"/>
  <c r="Q426" i="4"/>
  <c r="J426" i="4"/>
  <c r="L426" i="4" s="1"/>
  <c r="I426" i="4"/>
  <c r="AC425" i="4"/>
  <c r="Y425" i="4"/>
  <c r="U425" i="4"/>
  <c r="Q425" i="4"/>
  <c r="J425" i="4"/>
  <c r="L425" i="4" s="1"/>
  <c r="I425" i="4"/>
  <c r="AC424" i="4"/>
  <c r="Y424" i="4"/>
  <c r="U424" i="4"/>
  <c r="Q424" i="4"/>
  <c r="J424" i="4"/>
  <c r="L424" i="4" s="1"/>
  <c r="I424" i="4"/>
  <c r="AC423" i="4"/>
  <c r="Y423" i="4"/>
  <c r="U423" i="4"/>
  <c r="Q423" i="4"/>
  <c r="J423" i="4"/>
  <c r="L423" i="4" s="1"/>
  <c r="I423" i="4"/>
  <c r="AC422" i="4"/>
  <c r="Y422" i="4"/>
  <c r="U422" i="4"/>
  <c r="Q422" i="4"/>
  <c r="J422" i="4"/>
  <c r="L422" i="4" s="1"/>
  <c r="I422" i="4"/>
  <c r="AC421" i="4"/>
  <c r="Y421" i="4"/>
  <c r="U421" i="4"/>
  <c r="Q421" i="4"/>
  <c r="J421" i="4"/>
  <c r="L421" i="4" s="1"/>
  <c r="I421" i="4"/>
  <c r="AC420" i="4"/>
  <c r="Y420" i="4"/>
  <c r="U420" i="4"/>
  <c r="Q420" i="4"/>
  <c r="J420" i="4"/>
  <c r="L420" i="4" s="1"/>
  <c r="I420" i="4"/>
  <c r="AC419" i="4"/>
  <c r="Y419" i="4"/>
  <c r="U419" i="4"/>
  <c r="Q419" i="4"/>
  <c r="J419" i="4"/>
  <c r="L419" i="4" s="1"/>
  <c r="I419" i="4"/>
  <c r="AC418" i="4"/>
  <c r="Y418" i="4"/>
  <c r="U418" i="4"/>
  <c r="Q418" i="4"/>
  <c r="J418" i="4"/>
  <c r="L418" i="4" s="1"/>
  <c r="I418" i="4"/>
  <c r="AC417" i="4"/>
  <c r="Y417" i="4"/>
  <c r="U417" i="4"/>
  <c r="Q417" i="4"/>
  <c r="J417" i="4"/>
  <c r="L417" i="4" s="1"/>
  <c r="I417" i="4"/>
  <c r="AC416" i="4"/>
  <c r="Y416" i="4"/>
  <c r="U416" i="4"/>
  <c r="Q416" i="4"/>
  <c r="J416" i="4"/>
  <c r="L416" i="4" s="1"/>
  <c r="I416" i="4"/>
  <c r="AC415" i="4"/>
  <c r="Y415" i="4"/>
  <c r="U415" i="4"/>
  <c r="Q415" i="4"/>
  <c r="J415" i="4"/>
  <c r="L415" i="4" s="1"/>
  <c r="I415" i="4"/>
  <c r="AC414" i="4"/>
  <c r="Y414" i="4"/>
  <c r="U414" i="4"/>
  <c r="Q414" i="4"/>
  <c r="J414" i="4"/>
  <c r="L414" i="4" s="1"/>
  <c r="I414" i="4"/>
  <c r="AC413" i="4"/>
  <c r="Y413" i="4"/>
  <c r="U413" i="4"/>
  <c r="Q413" i="4"/>
  <c r="J413" i="4"/>
  <c r="L413" i="4" s="1"/>
  <c r="I413" i="4"/>
  <c r="AC412" i="4"/>
  <c r="Y412" i="4"/>
  <c r="U412" i="4"/>
  <c r="Q412" i="4"/>
  <c r="J412" i="4"/>
  <c r="L412" i="4" s="1"/>
  <c r="I412" i="4"/>
  <c r="AC411" i="4"/>
  <c r="Y411" i="4"/>
  <c r="U411" i="4"/>
  <c r="Q411" i="4"/>
  <c r="J411" i="4"/>
  <c r="L411" i="4" s="1"/>
  <c r="I411" i="4"/>
  <c r="AC410" i="4"/>
  <c r="Y410" i="4"/>
  <c r="U410" i="4"/>
  <c r="Q410" i="4"/>
  <c r="J410" i="4"/>
  <c r="L410" i="4" s="1"/>
  <c r="I410" i="4"/>
  <c r="AC409" i="4"/>
  <c r="Y409" i="4"/>
  <c r="U409" i="4"/>
  <c r="Q409" i="4"/>
  <c r="J409" i="4"/>
  <c r="L409" i="4" s="1"/>
  <c r="I409" i="4"/>
  <c r="AC408" i="4"/>
  <c r="Y408" i="4"/>
  <c r="U408" i="4"/>
  <c r="Q408" i="4"/>
  <c r="J408" i="4"/>
  <c r="L408" i="4" s="1"/>
  <c r="I408" i="4"/>
  <c r="AC407" i="4"/>
  <c r="Y407" i="4"/>
  <c r="U407" i="4"/>
  <c r="Q407" i="4"/>
  <c r="J407" i="4"/>
  <c r="L407" i="4" s="1"/>
  <c r="I407" i="4"/>
  <c r="AC406" i="4"/>
  <c r="Y406" i="4"/>
  <c r="U406" i="4"/>
  <c r="Q406" i="4"/>
  <c r="J406" i="4"/>
  <c r="L406" i="4" s="1"/>
  <c r="I406" i="4"/>
  <c r="AC405" i="4"/>
  <c r="Y405" i="4"/>
  <c r="U405" i="4"/>
  <c r="Q405" i="4"/>
  <c r="J405" i="4"/>
  <c r="L405" i="4" s="1"/>
  <c r="I405" i="4"/>
  <c r="AC404" i="4"/>
  <c r="Y404" i="4"/>
  <c r="U404" i="4"/>
  <c r="Q404" i="4"/>
  <c r="J404" i="4"/>
  <c r="L404" i="4" s="1"/>
  <c r="I404" i="4"/>
  <c r="AC403" i="4"/>
  <c r="Y403" i="4"/>
  <c r="U403" i="4"/>
  <c r="Q403" i="4"/>
  <c r="J403" i="4"/>
  <c r="L403" i="4" s="1"/>
  <c r="I403" i="4"/>
  <c r="AC402" i="4"/>
  <c r="Y402" i="4"/>
  <c r="U402" i="4"/>
  <c r="Q402" i="4"/>
  <c r="J402" i="4"/>
  <c r="L402" i="4" s="1"/>
  <c r="I402" i="4"/>
  <c r="AC401" i="4"/>
  <c r="Y401" i="4"/>
  <c r="U401" i="4"/>
  <c r="Q401" i="4"/>
  <c r="J401" i="4"/>
  <c r="L401" i="4" s="1"/>
  <c r="I401" i="4"/>
  <c r="AC400" i="4"/>
  <c r="Y400" i="4"/>
  <c r="U400" i="4"/>
  <c r="Q400" i="4"/>
  <c r="J400" i="4"/>
  <c r="L400" i="4" s="1"/>
  <c r="I400" i="4"/>
  <c r="AC399" i="4"/>
  <c r="Y399" i="4"/>
  <c r="U399" i="4"/>
  <c r="Q399" i="4"/>
  <c r="J399" i="4"/>
  <c r="L399" i="4" s="1"/>
  <c r="I399" i="4"/>
  <c r="AC398" i="4"/>
  <c r="Y398" i="4"/>
  <c r="U398" i="4"/>
  <c r="Q398" i="4"/>
  <c r="J398" i="4"/>
  <c r="L398" i="4" s="1"/>
  <c r="I398" i="4"/>
  <c r="AC397" i="4"/>
  <c r="Y397" i="4"/>
  <c r="U397" i="4"/>
  <c r="Q397" i="4"/>
  <c r="J397" i="4"/>
  <c r="L397" i="4" s="1"/>
  <c r="I397" i="4"/>
  <c r="AC396" i="4"/>
  <c r="Y396" i="4"/>
  <c r="U396" i="4"/>
  <c r="Q396" i="4"/>
  <c r="J396" i="4"/>
  <c r="L396" i="4" s="1"/>
  <c r="I396" i="4"/>
  <c r="AC395" i="4"/>
  <c r="Y395" i="4"/>
  <c r="U395" i="4"/>
  <c r="Q395" i="4"/>
  <c r="J395" i="4"/>
  <c r="L395" i="4" s="1"/>
  <c r="I395" i="4"/>
  <c r="AC394" i="4"/>
  <c r="Y394" i="4"/>
  <c r="U394" i="4"/>
  <c r="Q394" i="4"/>
  <c r="J394" i="4"/>
  <c r="L394" i="4" s="1"/>
  <c r="I394" i="4"/>
  <c r="AC393" i="4"/>
  <c r="Y393" i="4"/>
  <c r="U393" i="4"/>
  <c r="Q393" i="4"/>
  <c r="J393" i="4"/>
  <c r="L393" i="4" s="1"/>
  <c r="I393" i="4"/>
  <c r="AC392" i="4"/>
  <c r="Y392" i="4"/>
  <c r="U392" i="4"/>
  <c r="Q392" i="4"/>
  <c r="J392" i="4"/>
  <c r="L392" i="4" s="1"/>
  <c r="I392" i="4"/>
  <c r="AC391" i="4"/>
  <c r="Y391" i="4"/>
  <c r="U391" i="4"/>
  <c r="Q391" i="4"/>
  <c r="J391" i="4"/>
  <c r="L391" i="4" s="1"/>
  <c r="I391" i="4"/>
  <c r="AC390" i="4"/>
  <c r="Y390" i="4"/>
  <c r="U390" i="4"/>
  <c r="Q390" i="4"/>
  <c r="J390" i="4"/>
  <c r="L390" i="4" s="1"/>
  <c r="I390" i="4"/>
  <c r="AC389" i="4"/>
  <c r="Y389" i="4"/>
  <c r="U389" i="4"/>
  <c r="Q389" i="4"/>
  <c r="J389" i="4"/>
  <c r="L389" i="4" s="1"/>
  <c r="I389" i="4"/>
  <c r="AC388" i="4"/>
  <c r="Y388" i="4"/>
  <c r="U388" i="4"/>
  <c r="Q388" i="4"/>
  <c r="J388" i="4"/>
  <c r="L388" i="4" s="1"/>
  <c r="I388" i="4"/>
  <c r="AC387" i="4"/>
  <c r="Y387" i="4"/>
  <c r="U387" i="4"/>
  <c r="Q387" i="4"/>
  <c r="J387" i="4"/>
  <c r="L387" i="4" s="1"/>
  <c r="I387" i="4"/>
  <c r="AC386" i="4"/>
  <c r="Y386" i="4"/>
  <c r="U386" i="4"/>
  <c r="Q386" i="4"/>
  <c r="J386" i="4"/>
  <c r="L386" i="4" s="1"/>
  <c r="I386" i="4"/>
  <c r="AC385" i="4"/>
  <c r="Y385" i="4"/>
  <c r="U385" i="4"/>
  <c r="Q385" i="4"/>
  <c r="J385" i="4"/>
  <c r="L385" i="4" s="1"/>
  <c r="I385" i="4"/>
  <c r="AC384" i="4"/>
  <c r="Y384" i="4"/>
  <c r="U384" i="4"/>
  <c r="Q384" i="4"/>
  <c r="J384" i="4"/>
  <c r="L384" i="4" s="1"/>
  <c r="I384" i="4"/>
  <c r="AC383" i="4"/>
  <c r="Y383" i="4"/>
  <c r="U383" i="4"/>
  <c r="Q383" i="4"/>
  <c r="J383" i="4"/>
  <c r="L383" i="4" s="1"/>
  <c r="I383" i="4"/>
  <c r="AC382" i="4"/>
  <c r="Y382" i="4"/>
  <c r="U382" i="4"/>
  <c r="Q382" i="4"/>
  <c r="J382" i="4"/>
  <c r="L382" i="4" s="1"/>
  <c r="I382" i="4"/>
  <c r="AC381" i="4"/>
  <c r="Y381" i="4"/>
  <c r="U381" i="4"/>
  <c r="Q381" i="4"/>
  <c r="J381" i="4"/>
  <c r="L381" i="4" s="1"/>
  <c r="I381" i="4"/>
  <c r="AC380" i="4"/>
  <c r="Y380" i="4"/>
  <c r="U380" i="4"/>
  <c r="Q380" i="4"/>
  <c r="J380" i="4"/>
  <c r="L380" i="4" s="1"/>
  <c r="I380" i="4"/>
  <c r="AC379" i="4"/>
  <c r="Y379" i="4"/>
  <c r="U379" i="4"/>
  <c r="Q379" i="4"/>
  <c r="J379" i="4"/>
  <c r="L379" i="4" s="1"/>
  <c r="I379" i="4"/>
  <c r="AC378" i="4"/>
  <c r="Y378" i="4"/>
  <c r="U378" i="4"/>
  <c r="Q378" i="4"/>
  <c r="J378" i="4"/>
  <c r="L378" i="4" s="1"/>
  <c r="I378" i="4"/>
  <c r="AC377" i="4"/>
  <c r="Y377" i="4"/>
  <c r="U377" i="4"/>
  <c r="Q377" i="4"/>
  <c r="J377" i="4"/>
  <c r="L377" i="4" s="1"/>
  <c r="I377" i="4"/>
  <c r="AC376" i="4"/>
  <c r="Y376" i="4"/>
  <c r="U376" i="4"/>
  <c r="Q376" i="4"/>
  <c r="J376" i="4"/>
  <c r="L376" i="4" s="1"/>
  <c r="I376" i="4"/>
  <c r="AC375" i="4"/>
  <c r="Y375" i="4"/>
  <c r="U375" i="4"/>
  <c r="Q375" i="4"/>
  <c r="J375" i="4"/>
  <c r="L375" i="4" s="1"/>
  <c r="I375" i="4"/>
  <c r="AC374" i="4"/>
  <c r="Y374" i="4"/>
  <c r="U374" i="4"/>
  <c r="Q374" i="4"/>
  <c r="J374" i="4"/>
  <c r="L374" i="4" s="1"/>
  <c r="I374" i="4"/>
  <c r="AC373" i="4"/>
  <c r="Y373" i="4"/>
  <c r="U373" i="4"/>
  <c r="Q373" i="4"/>
  <c r="J373" i="4"/>
  <c r="L373" i="4" s="1"/>
  <c r="I373" i="4"/>
  <c r="AC372" i="4"/>
  <c r="Y372" i="4"/>
  <c r="U372" i="4"/>
  <c r="Q372" i="4"/>
  <c r="J372" i="4"/>
  <c r="L372" i="4" s="1"/>
  <c r="I372" i="4"/>
  <c r="AC371" i="4"/>
  <c r="Y371" i="4"/>
  <c r="U371" i="4"/>
  <c r="Q371" i="4"/>
  <c r="J371" i="4"/>
  <c r="L371" i="4" s="1"/>
  <c r="I371" i="4"/>
  <c r="AC370" i="4"/>
  <c r="Y370" i="4"/>
  <c r="U370" i="4"/>
  <c r="Q370" i="4"/>
  <c r="J370" i="4"/>
  <c r="L370" i="4" s="1"/>
  <c r="I370" i="4"/>
  <c r="AC369" i="4"/>
  <c r="Y369" i="4"/>
  <c r="U369" i="4"/>
  <c r="Q369" i="4"/>
  <c r="J369" i="4"/>
  <c r="L369" i="4" s="1"/>
  <c r="I369" i="4"/>
  <c r="AC368" i="4"/>
  <c r="Y368" i="4"/>
  <c r="U368" i="4"/>
  <c r="Q368" i="4"/>
  <c r="J368" i="4"/>
  <c r="L368" i="4" s="1"/>
  <c r="I368" i="4"/>
  <c r="AC367" i="4"/>
  <c r="Y367" i="4"/>
  <c r="U367" i="4"/>
  <c r="Q367" i="4"/>
  <c r="J367" i="4"/>
  <c r="L367" i="4" s="1"/>
  <c r="I367" i="4"/>
  <c r="AC366" i="4"/>
  <c r="Y366" i="4"/>
  <c r="U366" i="4"/>
  <c r="Q366" i="4"/>
  <c r="J366" i="4"/>
  <c r="L366" i="4" s="1"/>
  <c r="I366" i="4"/>
  <c r="AC365" i="4"/>
  <c r="Y365" i="4"/>
  <c r="U365" i="4"/>
  <c r="Q365" i="4"/>
  <c r="J365" i="4"/>
  <c r="L365" i="4" s="1"/>
  <c r="I365" i="4"/>
  <c r="AC364" i="4"/>
  <c r="Y364" i="4"/>
  <c r="U364" i="4"/>
  <c r="Q364" i="4"/>
  <c r="J364" i="4"/>
  <c r="L364" i="4" s="1"/>
  <c r="I364" i="4"/>
  <c r="AC363" i="4"/>
  <c r="Y363" i="4"/>
  <c r="U363" i="4"/>
  <c r="Q363" i="4"/>
  <c r="J363" i="4"/>
  <c r="L363" i="4" s="1"/>
  <c r="I363" i="4"/>
  <c r="AC362" i="4"/>
  <c r="Y362" i="4"/>
  <c r="U362" i="4"/>
  <c r="Q362" i="4"/>
  <c r="J362" i="4"/>
  <c r="L362" i="4" s="1"/>
  <c r="I362" i="4"/>
  <c r="AC361" i="4"/>
  <c r="Y361" i="4"/>
  <c r="U361" i="4"/>
  <c r="Q361" i="4"/>
  <c r="J361" i="4"/>
  <c r="L361" i="4" s="1"/>
  <c r="I361" i="4"/>
  <c r="AC360" i="4"/>
  <c r="Y360" i="4"/>
  <c r="U360" i="4"/>
  <c r="Q360" i="4"/>
  <c r="J360" i="4"/>
  <c r="L360" i="4" s="1"/>
  <c r="I360" i="4"/>
  <c r="AC359" i="4"/>
  <c r="Y359" i="4"/>
  <c r="U359" i="4"/>
  <c r="Q359" i="4"/>
  <c r="J359" i="4"/>
  <c r="L359" i="4" s="1"/>
  <c r="I359" i="4"/>
  <c r="AC358" i="4"/>
  <c r="Y358" i="4"/>
  <c r="U358" i="4"/>
  <c r="Q358" i="4"/>
  <c r="J358" i="4"/>
  <c r="L358" i="4" s="1"/>
  <c r="I358" i="4"/>
  <c r="AC357" i="4"/>
  <c r="Y357" i="4"/>
  <c r="U357" i="4"/>
  <c r="Q357" i="4"/>
  <c r="J357" i="4"/>
  <c r="L357" i="4" s="1"/>
  <c r="I357" i="4"/>
  <c r="AC356" i="4"/>
  <c r="Y356" i="4"/>
  <c r="U356" i="4"/>
  <c r="Q356" i="4"/>
  <c r="J356" i="4"/>
  <c r="L356" i="4" s="1"/>
  <c r="I356" i="4"/>
  <c r="AC355" i="4"/>
  <c r="Y355" i="4"/>
  <c r="U355" i="4"/>
  <c r="Q355" i="4"/>
  <c r="J355" i="4"/>
  <c r="L355" i="4" s="1"/>
  <c r="I355" i="4"/>
  <c r="AC354" i="4"/>
  <c r="Y354" i="4"/>
  <c r="U354" i="4"/>
  <c r="Q354" i="4"/>
  <c r="J354" i="4"/>
  <c r="L354" i="4" s="1"/>
  <c r="I354" i="4"/>
  <c r="AC353" i="4"/>
  <c r="Y353" i="4"/>
  <c r="U353" i="4"/>
  <c r="Q353" i="4"/>
  <c r="J353" i="4"/>
  <c r="L353" i="4" s="1"/>
  <c r="I353" i="4"/>
  <c r="AC352" i="4"/>
  <c r="Y352" i="4"/>
  <c r="U352" i="4"/>
  <c r="Q352" i="4"/>
  <c r="J352" i="4"/>
  <c r="L352" i="4" s="1"/>
  <c r="I352" i="4"/>
  <c r="AC351" i="4"/>
  <c r="Y351" i="4"/>
  <c r="U351" i="4"/>
  <c r="Q351" i="4"/>
  <c r="J351" i="4"/>
  <c r="L351" i="4" s="1"/>
  <c r="I351" i="4"/>
  <c r="AC350" i="4"/>
  <c r="Y350" i="4"/>
  <c r="U350" i="4"/>
  <c r="Q350" i="4"/>
  <c r="J350" i="4"/>
  <c r="L350" i="4" s="1"/>
  <c r="I350" i="4"/>
  <c r="AC349" i="4"/>
  <c r="Y349" i="4"/>
  <c r="U349" i="4"/>
  <c r="Q349" i="4"/>
  <c r="J349" i="4"/>
  <c r="L349" i="4" s="1"/>
  <c r="I349" i="4"/>
  <c r="AC348" i="4"/>
  <c r="Y348" i="4"/>
  <c r="U348" i="4"/>
  <c r="Q348" i="4"/>
  <c r="J348" i="4"/>
  <c r="L348" i="4" s="1"/>
  <c r="I348" i="4"/>
  <c r="AC347" i="4"/>
  <c r="Y347" i="4"/>
  <c r="U347" i="4"/>
  <c r="Q347" i="4"/>
  <c r="J347" i="4"/>
  <c r="L347" i="4" s="1"/>
  <c r="I347" i="4"/>
  <c r="AC346" i="4"/>
  <c r="Y346" i="4"/>
  <c r="U346" i="4"/>
  <c r="Q346" i="4"/>
  <c r="J346" i="4"/>
  <c r="L346" i="4" s="1"/>
  <c r="I346" i="4"/>
  <c r="AC345" i="4"/>
  <c r="Y345" i="4"/>
  <c r="U345" i="4"/>
  <c r="Q345" i="4"/>
  <c r="J345" i="4"/>
  <c r="L345" i="4" s="1"/>
  <c r="I345" i="4"/>
  <c r="AC344" i="4"/>
  <c r="Y344" i="4"/>
  <c r="U344" i="4"/>
  <c r="Q344" i="4"/>
  <c r="J344" i="4"/>
  <c r="L344" i="4" s="1"/>
  <c r="I344" i="4"/>
  <c r="AC343" i="4"/>
  <c r="Y343" i="4"/>
  <c r="U343" i="4"/>
  <c r="Q343" i="4"/>
  <c r="J343" i="4"/>
  <c r="L343" i="4" s="1"/>
  <c r="I343" i="4"/>
  <c r="AC342" i="4"/>
  <c r="Y342" i="4"/>
  <c r="U342" i="4"/>
  <c r="Q342" i="4"/>
  <c r="J342" i="4"/>
  <c r="L342" i="4" s="1"/>
  <c r="I342" i="4"/>
  <c r="AC341" i="4"/>
  <c r="Y341" i="4"/>
  <c r="U341" i="4"/>
  <c r="Q341" i="4"/>
  <c r="J341" i="4"/>
  <c r="L341" i="4" s="1"/>
  <c r="I341" i="4"/>
  <c r="AC340" i="4"/>
  <c r="Y340" i="4"/>
  <c r="U340" i="4"/>
  <c r="Q340" i="4"/>
  <c r="J340" i="4"/>
  <c r="L340" i="4" s="1"/>
  <c r="I340" i="4"/>
  <c r="AC339" i="4"/>
  <c r="Y339" i="4"/>
  <c r="U339" i="4"/>
  <c r="Q339" i="4"/>
  <c r="J339" i="4"/>
  <c r="L339" i="4" s="1"/>
  <c r="I339" i="4"/>
  <c r="AC338" i="4"/>
  <c r="Y338" i="4"/>
  <c r="U338" i="4"/>
  <c r="Q338" i="4"/>
  <c r="J338" i="4"/>
  <c r="L338" i="4" s="1"/>
  <c r="I338" i="4"/>
  <c r="AC337" i="4"/>
  <c r="Y337" i="4"/>
  <c r="U337" i="4"/>
  <c r="Q337" i="4"/>
  <c r="J337" i="4"/>
  <c r="L337" i="4" s="1"/>
  <c r="I337" i="4"/>
  <c r="AC336" i="4"/>
  <c r="Y336" i="4"/>
  <c r="U336" i="4"/>
  <c r="Q336" i="4"/>
  <c r="J336" i="4"/>
  <c r="L336" i="4" s="1"/>
  <c r="I336" i="4"/>
  <c r="AC335" i="4"/>
  <c r="Y335" i="4"/>
  <c r="U335" i="4"/>
  <c r="Q335" i="4"/>
  <c r="J335" i="4"/>
  <c r="L335" i="4" s="1"/>
  <c r="I335" i="4"/>
  <c r="AC334" i="4"/>
  <c r="Y334" i="4"/>
  <c r="U334" i="4"/>
  <c r="Q334" i="4"/>
  <c r="J334" i="4"/>
  <c r="L334" i="4" s="1"/>
  <c r="I334" i="4"/>
  <c r="AC333" i="4"/>
  <c r="Y333" i="4"/>
  <c r="U333" i="4"/>
  <c r="Q333" i="4"/>
  <c r="J333" i="4"/>
  <c r="L333" i="4" s="1"/>
  <c r="I333" i="4"/>
  <c r="AC332" i="4"/>
  <c r="Y332" i="4"/>
  <c r="U332" i="4"/>
  <c r="Q332" i="4"/>
  <c r="J332" i="4"/>
  <c r="L332" i="4" s="1"/>
  <c r="I332" i="4"/>
  <c r="AC331" i="4"/>
  <c r="Y331" i="4"/>
  <c r="U331" i="4"/>
  <c r="Q331" i="4"/>
  <c r="J331" i="4"/>
  <c r="L331" i="4" s="1"/>
  <c r="I331" i="4"/>
  <c r="AC330" i="4"/>
  <c r="Y330" i="4"/>
  <c r="U330" i="4"/>
  <c r="Q330" i="4"/>
  <c r="J330" i="4"/>
  <c r="L330" i="4" s="1"/>
  <c r="I330" i="4"/>
  <c r="AC329" i="4"/>
  <c r="Y329" i="4"/>
  <c r="U329" i="4"/>
  <c r="Q329" i="4"/>
  <c r="J329" i="4"/>
  <c r="L329" i="4" s="1"/>
  <c r="I329" i="4"/>
  <c r="AC328" i="4"/>
  <c r="Y328" i="4"/>
  <c r="U328" i="4"/>
  <c r="Q328" i="4"/>
  <c r="J328" i="4"/>
  <c r="L328" i="4" s="1"/>
  <c r="I328" i="4"/>
  <c r="AC327" i="4"/>
  <c r="Y327" i="4"/>
  <c r="U327" i="4"/>
  <c r="Q327" i="4"/>
  <c r="J327" i="4"/>
  <c r="L327" i="4" s="1"/>
  <c r="I327" i="4"/>
  <c r="AC326" i="4"/>
  <c r="Y326" i="4"/>
  <c r="U326" i="4"/>
  <c r="Q326" i="4"/>
  <c r="J326" i="4"/>
  <c r="L326" i="4" s="1"/>
  <c r="I326" i="4"/>
  <c r="AC325" i="4"/>
  <c r="Y325" i="4"/>
  <c r="U325" i="4"/>
  <c r="Q325" i="4"/>
  <c r="J325" i="4"/>
  <c r="L325" i="4" s="1"/>
  <c r="I325" i="4"/>
  <c r="AC324" i="4"/>
  <c r="Y324" i="4"/>
  <c r="U324" i="4"/>
  <c r="Q324" i="4"/>
  <c r="J324" i="4"/>
  <c r="L324" i="4" s="1"/>
  <c r="I324" i="4"/>
  <c r="AC323" i="4"/>
  <c r="Y323" i="4"/>
  <c r="U323" i="4"/>
  <c r="Q323" i="4"/>
  <c r="J323" i="4"/>
  <c r="L323" i="4" s="1"/>
  <c r="I323" i="4"/>
  <c r="AC322" i="4"/>
  <c r="Y322" i="4"/>
  <c r="U322" i="4"/>
  <c r="Q322" i="4"/>
  <c r="J322" i="4"/>
  <c r="L322" i="4" s="1"/>
  <c r="I322" i="4"/>
  <c r="AC321" i="4"/>
  <c r="Y321" i="4"/>
  <c r="U321" i="4"/>
  <c r="Q321" i="4"/>
  <c r="J321" i="4"/>
  <c r="L321" i="4" s="1"/>
  <c r="I321" i="4"/>
  <c r="AC320" i="4"/>
  <c r="Y320" i="4"/>
  <c r="U320" i="4"/>
  <c r="Q320" i="4"/>
  <c r="J320" i="4"/>
  <c r="L320" i="4" s="1"/>
  <c r="I320" i="4"/>
  <c r="AC319" i="4"/>
  <c r="Y319" i="4"/>
  <c r="U319" i="4"/>
  <c r="Q319" i="4"/>
  <c r="J319" i="4"/>
  <c r="L319" i="4" s="1"/>
  <c r="I319" i="4"/>
  <c r="AC318" i="4"/>
  <c r="Y318" i="4"/>
  <c r="U318" i="4"/>
  <c r="Q318" i="4"/>
  <c r="J318" i="4"/>
  <c r="L318" i="4" s="1"/>
  <c r="I318" i="4"/>
  <c r="AC317" i="4"/>
  <c r="Y317" i="4"/>
  <c r="U317" i="4"/>
  <c r="Q317" i="4"/>
  <c r="J317" i="4"/>
  <c r="L317" i="4" s="1"/>
  <c r="I317" i="4"/>
  <c r="AC316" i="4"/>
  <c r="Y316" i="4"/>
  <c r="U316" i="4"/>
  <c r="Q316" i="4"/>
  <c r="J316" i="4"/>
  <c r="L316" i="4" s="1"/>
  <c r="I316" i="4"/>
  <c r="AC315" i="4"/>
  <c r="Y315" i="4"/>
  <c r="U315" i="4"/>
  <c r="Q315" i="4"/>
  <c r="J315" i="4"/>
  <c r="L315" i="4" s="1"/>
  <c r="I315" i="4"/>
  <c r="AC314" i="4"/>
  <c r="Y314" i="4"/>
  <c r="U314" i="4"/>
  <c r="Q314" i="4"/>
  <c r="J314" i="4"/>
  <c r="L314" i="4" s="1"/>
  <c r="I314" i="4"/>
  <c r="AC313" i="4"/>
  <c r="Y313" i="4"/>
  <c r="U313" i="4"/>
  <c r="Q313" i="4"/>
  <c r="J313" i="4"/>
  <c r="L313" i="4" s="1"/>
  <c r="I313" i="4"/>
  <c r="AC312" i="4"/>
  <c r="Y312" i="4"/>
  <c r="U312" i="4"/>
  <c r="Q312" i="4"/>
  <c r="J312" i="4"/>
  <c r="L312" i="4" s="1"/>
  <c r="I312" i="4"/>
  <c r="AC311" i="4"/>
  <c r="Y311" i="4"/>
  <c r="U311" i="4"/>
  <c r="Q311" i="4"/>
  <c r="J311" i="4"/>
  <c r="L311" i="4" s="1"/>
  <c r="I311" i="4"/>
  <c r="AC310" i="4"/>
  <c r="Y310" i="4"/>
  <c r="U310" i="4"/>
  <c r="Q310" i="4"/>
  <c r="J310" i="4"/>
  <c r="L310" i="4" s="1"/>
  <c r="I310" i="4"/>
  <c r="AC309" i="4"/>
  <c r="Y309" i="4"/>
  <c r="U309" i="4"/>
  <c r="Q309" i="4"/>
  <c r="J309" i="4"/>
  <c r="L309" i="4" s="1"/>
  <c r="I309" i="4"/>
  <c r="AC308" i="4"/>
  <c r="Y308" i="4"/>
  <c r="U308" i="4"/>
  <c r="Q308" i="4"/>
  <c r="J308" i="4"/>
  <c r="L308" i="4" s="1"/>
  <c r="I308" i="4"/>
  <c r="AC307" i="4"/>
  <c r="Y307" i="4"/>
  <c r="U307" i="4"/>
  <c r="Q307" i="4"/>
  <c r="J307" i="4"/>
  <c r="L307" i="4" s="1"/>
  <c r="I307" i="4"/>
  <c r="AC306" i="4"/>
  <c r="Y306" i="4"/>
  <c r="U306" i="4"/>
  <c r="Q306" i="4"/>
  <c r="J306" i="4"/>
  <c r="L306" i="4" s="1"/>
  <c r="I306" i="4"/>
  <c r="AC305" i="4"/>
  <c r="Y305" i="4"/>
  <c r="U305" i="4"/>
  <c r="Q305" i="4"/>
  <c r="J305" i="4"/>
  <c r="L305" i="4" s="1"/>
  <c r="I305" i="4"/>
  <c r="AC304" i="4"/>
  <c r="Y304" i="4"/>
  <c r="U304" i="4"/>
  <c r="Q304" i="4"/>
  <c r="J304" i="4"/>
  <c r="L304" i="4" s="1"/>
  <c r="I304" i="4"/>
  <c r="AC303" i="4"/>
  <c r="Y303" i="4"/>
  <c r="U303" i="4"/>
  <c r="Q303" i="4"/>
  <c r="J303" i="4"/>
  <c r="L303" i="4" s="1"/>
  <c r="I303" i="4"/>
  <c r="AC302" i="4"/>
  <c r="Y302" i="4"/>
  <c r="U302" i="4"/>
  <c r="Q302" i="4"/>
  <c r="J302" i="4"/>
  <c r="L302" i="4" s="1"/>
  <c r="I302" i="4"/>
  <c r="AC301" i="4"/>
  <c r="Y301" i="4"/>
  <c r="U301" i="4"/>
  <c r="Q301" i="4"/>
  <c r="J301" i="4"/>
  <c r="L301" i="4" s="1"/>
  <c r="I301" i="4"/>
  <c r="AC300" i="4"/>
  <c r="Y300" i="4"/>
  <c r="U300" i="4"/>
  <c r="Q300" i="4"/>
  <c r="J300" i="4"/>
  <c r="L300" i="4" s="1"/>
  <c r="I300" i="4"/>
  <c r="AC299" i="4"/>
  <c r="Y299" i="4"/>
  <c r="U299" i="4"/>
  <c r="Q299" i="4"/>
  <c r="J299" i="4"/>
  <c r="L299" i="4" s="1"/>
  <c r="I299" i="4"/>
  <c r="AC298" i="4"/>
  <c r="Y298" i="4"/>
  <c r="U298" i="4"/>
  <c r="Q298" i="4"/>
  <c r="J298" i="4"/>
  <c r="L298" i="4" s="1"/>
  <c r="I298" i="4"/>
  <c r="AC297" i="4"/>
  <c r="Y297" i="4"/>
  <c r="U297" i="4"/>
  <c r="Q297" i="4"/>
  <c r="J297" i="4"/>
  <c r="L297" i="4" s="1"/>
  <c r="I297" i="4"/>
  <c r="AC296" i="4"/>
  <c r="Y296" i="4"/>
  <c r="U296" i="4"/>
  <c r="Q296" i="4"/>
  <c r="J296" i="4"/>
  <c r="L296" i="4" s="1"/>
  <c r="I296" i="4"/>
  <c r="AC295" i="4"/>
  <c r="Y295" i="4"/>
  <c r="U295" i="4"/>
  <c r="Q295" i="4"/>
  <c r="J295" i="4"/>
  <c r="L295" i="4" s="1"/>
  <c r="I295" i="4"/>
  <c r="AC294" i="4"/>
  <c r="Y294" i="4"/>
  <c r="U294" i="4"/>
  <c r="Q294" i="4"/>
  <c r="J294" i="4"/>
  <c r="L294" i="4" s="1"/>
  <c r="I294" i="4"/>
  <c r="AC293" i="4"/>
  <c r="Y293" i="4"/>
  <c r="U293" i="4"/>
  <c r="Q293" i="4"/>
  <c r="J293" i="4"/>
  <c r="L293" i="4" s="1"/>
  <c r="I293" i="4"/>
  <c r="AC292" i="4"/>
  <c r="Y292" i="4"/>
  <c r="U292" i="4"/>
  <c r="Q292" i="4"/>
  <c r="J292" i="4"/>
  <c r="L292" i="4" s="1"/>
  <c r="I292" i="4"/>
  <c r="AC291" i="4"/>
  <c r="Y291" i="4"/>
  <c r="U291" i="4"/>
  <c r="Q291" i="4"/>
  <c r="J291" i="4"/>
  <c r="L291" i="4" s="1"/>
  <c r="I291" i="4"/>
  <c r="AC290" i="4"/>
  <c r="Y290" i="4"/>
  <c r="U290" i="4"/>
  <c r="Q290" i="4"/>
  <c r="J290" i="4"/>
  <c r="L290" i="4" s="1"/>
  <c r="I290" i="4"/>
  <c r="AC289" i="4"/>
  <c r="Y289" i="4"/>
  <c r="U289" i="4"/>
  <c r="Q289" i="4"/>
  <c r="J289" i="4"/>
  <c r="L289" i="4" s="1"/>
  <c r="I289" i="4"/>
  <c r="AC288" i="4"/>
  <c r="Y288" i="4"/>
  <c r="U288" i="4"/>
  <c r="Q288" i="4"/>
  <c r="J288" i="4"/>
  <c r="L288" i="4" s="1"/>
  <c r="I288" i="4"/>
  <c r="AC287" i="4"/>
  <c r="Y287" i="4"/>
  <c r="U287" i="4"/>
  <c r="Q287" i="4"/>
  <c r="J287" i="4"/>
  <c r="L287" i="4" s="1"/>
  <c r="I287" i="4"/>
  <c r="AC286" i="4"/>
  <c r="Y286" i="4"/>
  <c r="U286" i="4"/>
  <c r="Q286" i="4"/>
  <c r="J286" i="4"/>
  <c r="L286" i="4" s="1"/>
  <c r="I286" i="4"/>
  <c r="AC285" i="4"/>
  <c r="Y285" i="4"/>
  <c r="U285" i="4"/>
  <c r="Q285" i="4"/>
  <c r="J285" i="4"/>
  <c r="L285" i="4" s="1"/>
  <c r="I285" i="4"/>
  <c r="AC284" i="4"/>
  <c r="Y284" i="4"/>
  <c r="U284" i="4"/>
  <c r="Q284" i="4"/>
  <c r="J284" i="4"/>
  <c r="L284" i="4" s="1"/>
  <c r="I284" i="4"/>
  <c r="AC283" i="4"/>
  <c r="Y283" i="4"/>
  <c r="U283" i="4"/>
  <c r="Q283" i="4"/>
  <c r="J283" i="4"/>
  <c r="L283" i="4" s="1"/>
  <c r="I283" i="4"/>
  <c r="AC282" i="4"/>
  <c r="Y282" i="4"/>
  <c r="U282" i="4"/>
  <c r="Q282" i="4"/>
  <c r="J282" i="4"/>
  <c r="L282" i="4" s="1"/>
  <c r="I282" i="4"/>
  <c r="AC281" i="4"/>
  <c r="Y281" i="4"/>
  <c r="U281" i="4"/>
  <c r="Q281" i="4"/>
  <c r="J281" i="4"/>
  <c r="L281" i="4" s="1"/>
  <c r="I281" i="4"/>
  <c r="AC280" i="4"/>
  <c r="Y280" i="4"/>
  <c r="U280" i="4"/>
  <c r="Q280" i="4"/>
  <c r="J280" i="4"/>
  <c r="L280" i="4" s="1"/>
  <c r="I280" i="4"/>
  <c r="AC279" i="4"/>
  <c r="Y279" i="4"/>
  <c r="U279" i="4"/>
  <c r="Q279" i="4"/>
  <c r="J279" i="4"/>
  <c r="L279" i="4" s="1"/>
  <c r="I279" i="4"/>
  <c r="AC278" i="4"/>
  <c r="Y278" i="4"/>
  <c r="U278" i="4"/>
  <c r="Q278" i="4"/>
  <c r="J278" i="4"/>
  <c r="L278" i="4" s="1"/>
  <c r="I278" i="4"/>
  <c r="AC277" i="4"/>
  <c r="Y277" i="4"/>
  <c r="U277" i="4"/>
  <c r="Q277" i="4"/>
  <c r="J277" i="4"/>
  <c r="L277" i="4" s="1"/>
  <c r="I277" i="4"/>
  <c r="AC276" i="4"/>
  <c r="Y276" i="4"/>
  <c r="U276" i="4"/>
  <c r="Q276" i="4"/>
  <c r="J276" i="4"/>
  <c r="L276" i="4" s="1"/>
  <c r="I276" i="4"/>
  <c r="AC275" i="4"/>
  <c r="Y275" i="4"/>
  <c r="U275" i="4"/>
  <c r="Q275" i="4"/>
  <c r="J275" i="4"/>
  <c r="L275" i="4" s="1"/>
  <c r="I275" i="4"/>
  <c r="AC274" i="4"/>
  <c r="Y274" i="4"/>
  <c r="U274" i="4"/>
  <c r="Q274" i="4"/>
  <c r="J274" i="4"/>
  <c r="L274" i="4" s="1"/>
  <c r="I274" i="4"/>
  <c r="AC273" i="4"/>
  <c r="Y273" i="4"/>
  <c r="U273" i="4"/>
  <c r="Q273" i="4"/>
  <c r="J273" i="4"/>
  <c r="L273" i="4" s="1"/>
  <c r="I273" i="4"/>
  <c r="AC272" i="4"/>
  <c r="Y272" i="4"/>
  <c r="U272" i="4"/>
  <c r="Q272" i="4"/>
  <c r="J272" i="4"/>
  <c r="L272" i="4" s="1"/>
  <c r="I272" i="4"/>
  <c r="AC271" i="4"/>
  <c r="Y271" i="4"/>
  <c r="U271" i="4"/>
  <c r="Q271" i="4"/>
  <c r="J271" i="4"/>
  <c r="L271" i="4" s="1"/>
  <c r="I271" i="4"/>
  <c r="AC270" i="4"/>
  <c r="Y270" i="4"/>
  <c r="U270" i="4"/>
  <c r="Q270" i="4"/>
  <c r="J270" i="4"/>
  <c r="L270" i="4" s="1"/>
  <c r="I270" i="4"/>
  <c r="AC269" i="4"/>
  <c r="Y269" i="4"/>
  <c r="U269" i="4"/>
  <c r="Q269" i="4"/>
  <c r="J269" i="4"/>
  <c r="L269" i="4" s="1"/>
  <c r="I269" i="4"/>
  <c r="AC268" i="4"/>
  <c r="Y268" i="4"/>
  <c r="U268" i="4"/>
  <c r="Q268" i="4"/>
  <c r="J268" i="4"/>
  <c r="L268" i="4" s="1"/>
  <c r="I268" i="4"/>
  <c r="AC267" i="4"/>
  <c r="Y267" i="4"/>
  <c r="U267" i="4"/>
  <c r="Q267" i="4"/>
  <c r="J267" i="4"/>
  <c r="L267" i="4" s="1"/>
  <c r="I267" i="4"/>
  <c r="AC266" i="4"/>
  <c r="Y266" i="4"/>
  <c r="U266" i="4"/>
  <c r="Q266" i="4"/>
  <c r="J266" i="4"/>
  <c r="L266" i="4" s="1"/>
  <c r="I266" i="4"/>
  <c r="AC265" i="4"/>
  <c r="Y265" i="4"/>
  <c r="U265" i="4"/>
  <c r="Q265" i="4"/>
  <c r="J265" i="4"/>
  <c r="L265" i="4" s="1"/>
  <c r="I265" i="4"/>
  <c r="AC264" i="4"/>
  <c r="Y264" i="4"/>
  <c r="U264" i="4"/>
  <c r="Q264" i="4"/>
  <c r="J264" i="4"/>
  <c r="L264" i="4" s="1"/>
  <c r="I264" i="4"/>
  <c r="AC263" i="4"/>
  <c r="Y263" i="4"/>
  <c r="U263" i="4"/>
  <c r="Q263" i="4"/>
  <c r="J263" i="4"/>
  <c r="L263" i="4" s="1"/>
  <c r="I263" i="4"/>
  <c r="AC262" i="4"/>
  <c r="Y262" i="4"/>
  <c r="U262" i="4"/>
  <c r="Q262" i="4"/>
  <c r="J262" i="4"/>
  <c r="L262" i="4" s="1"/>
  <c r="I262" i="4"/>
  <c r="AC261" i="4"/>
  <c r="Y261" i="4"/>
  <c r="U261" i="4"/>
  <c r="Q261" i="4"/>
  <c r="J261" i="4"/>
  <c r="L261" i="4" s="1"/>
  <c r="I261" i="4"/>
  <c r="AC260" i="4"/>
  <c r="Y260" i="4"/>
  <c r="U260" i="4"/>
  <c r="Q260" i="4"/>
  <c r="J260" i="4"/>
  <c r="L260" i="4" s="1"/>
  <c r="I260" i="4"/>
  <c r="AC259" i="4"/>
  <c r="Y259" i="4"/>
  <c r="U259" i="4"/>
  <c r="Q259" i="4"/>
  <c r="J259" i="4"/>
  <c r="L259" i="4" s="1"/>
  <c r="I259" i="4"/>
  <c r="AC258" i="4"/>
  <c r="Y258" i="4"/>
  <c r="U258" i="4"/>
  <c r="Q258" i="4"/>
  <c r="J258" i="4"/>
  <c r="L258" i="4" s="1"/>
  <c r="I258" i="4"/>
  <c r="AC257" i="4"/>
  <c r="Y257" i="4"/>
  <c r="U257" i="4"/>
  <c r="Q257" i="4"/>
  <c r="J257" i="4"/>
  <c r="L257" i="4" s="1"/>
  <c r="I257" i="4"/>
  <c r="AC256" i="4"/>
  <c r="Y256" i="4"/>
  <c r="U256" i="4"/>
  <c r="Q256" i="4"/>
  <c r="J256" i="4"/>
  <c r="L256" i="4" s="1"/>
  <c r="I256" i="4"/>
  <c r="AC255" i="4"/>
  <c r="Y255" i="4"/>
  <c r="U255" i="4"/>
  <c r="Q255" i="4"/>
  <c r="J255" i="4"/>
  <c r="L255" i="4" s="1"/>
  <c r="I255" i="4"/>
  <c r="AC254" i="4"/>
  <c r="Y254" i="4"/>
  <c r="U254" i="4"/>
  <c r="Q254" i="4"/>
  <c r="J254" i="4"/>
  <c r="L254" i="4" s="1"/>
  <c r="I254" i="4"/>
  <c r="AC253" i="4"/>
  <c r="Y253" i="4"/>
  <c r="U253" i="4"/>
  <c r="Q253" i="4"/>
  <c r="J253" i="4"/>
  <c r="L253" i="4" s="1"/>
  <c r="I253" i="4"/>
  <c r="AC252" i="4"/>
  <c r="Y252" i="4"/>
  <c r="U252" i="4"/>
  <c r="Q252" i="4"/>
  <c r="J252" i="4"/>
  <c r="L252" i="4" s="1"/>
  <c r="I252" i="4"/>
  <c r="AC251" i="4"/>
  <c r="Y251" i="4"/>
  <c r="U251" i="4"/>
  <c r="Q251" i="4"/>
  <c r="J251" i="4"/>
  <c r="L251" i="4" s="1"/>
  <c r="I251" i="4"/>
  <c r="AC250" i="4"/>
  <c r="Y250" i="4"/>
  <c r="U250" i="4"/>
  <c r="Q250" i="4"/>
  <c r="J250" i="4"/>
  <c r="L250" i="4" s="1"/>
  <c r="I250" i="4"/>
  <c r="AC249" i="4"/>
  <c r="Y249" i="4"/>
  <c r="U249" i="4"/>
  <c r="Q249" i="4"/>
  <c r="J249" i="4"/>
  <c r="L249" i="4" s="1"/>
  <c r="I249" i="4"/>
  <c r="AC248" i="4"/>
  <c r="Y248" i="4"/>
  <c r="U248" i="4"/>
  <c r="Q248" i="4"/>
  <c r="J248" i="4"/>
  <c r="L248" i="4" s="1"/>
  <c r="I248" i="4"/>
  <c r="AC247" i="4"/>
  <c r="Y247" i="4"/>
  <c r="U247" i="4"/>
  <c r="Q247" i="4"/>
  <c r="J247" i="4"/>
  <c r="L247" i="4" s="1"/>
  <c r="I247" i="4"/>
  <c r="AC246" i="4"/>
  <c r="Y246" i="4"/>
  <c r="U246" i="4"/>
  <c r="Q246" i="4"/>
  <c r="J246" i="4"/>
  <c r="L246" i="4" s="1"/>
  <c r="I246" i="4"/>
  <c r="AC245" i="4"/>
  <c r="Y245" i="4"/>
  <c r="U245" i="4"/>
  <c r="Q245" i="4"/>
  <c r="J245" i="4"/>
  <c r="L245" i="4" s="1"/>
  <c r="I245" i="4"/>
  <c r="AC244" i="4"/>
  <c r="Y244" i="4"/>
  <c r="U244" i="4"/>
  <c r="Q244" i="4"/>
  <c r="J244" i="4"/>
  <c r="L244" i="4" s="1"/>
  <c r="I244" i="4"/>
  <c r="AC243" i="4"/>
  <c r="Y243" i="4"/>
  <c r="U243" i="4"/>
  <c r="Q243" i="4"/>
  <c r="J243" i="4"/>
  <c r="L243" i="4" s="1"/>
  <c r="I243" i="4"/>
  <c r="AC242" i="4"/>
  <c r="Y242" i="4"/>
  <c r="U242" i="4"/>
  <c r="Q242" i="4"/>
  <c r="J242" i="4"/>
  <c r="L242" i="4" s="1"/>
  <c r="I242" i="4"/>
  <c r="AC241" i="4"/>
  <c r="Y241" i="4"/>
  <c r="U241" i="4"/>
  <c r="Q241" i="4"/>
  <c r="J241" i="4"/>
  <c r="L241" i="4" s="1"/>
  <c r="I241" i="4"/>
  <c r="AC240" i="4"/>
  <c r="Y240" i="4"/>
  <c r="U240" i="4"/>
  <c r="Q240" i="4"/>
  <c r="J240" i="4"/>
  <c r="L240" i="4" s="1"/>
  <c r="I240" i="4"/>
  <c r="AC239" i="4"/>
  <c r="Y239" i="4"/>
  <c r="U239" i="4"/>
  <c r="Q239" i="4"/>
  <c r="J239" i="4"/>
  <c r="L239" i="4" s="1"/>
  <c r="I239" i="4"/>
  <c r="AC238" i="4"/>
  <c r="Y238" i="4"/>
  <c r="U238" i="4"/>
  <c r="Q238" i="4"/>
  <c r="J238" i="4"/>
  <c r="L238" i="4" s="1"/>
  <c r="I238" i="4"/>
  <c r="AC237" i="4"/>
  <c r="Y237" i="4"/>
  <c r="U237" i="4"/>
  <c r="Q237" i="4"/>
  <c r="J237" i="4"/>
  <c r="L237" i="4" s="1"/>
  <c r="I237" i="4"/>
  <c r="AC236" i="4"/>
  <c r="Y236" i="4"/>
  <c r="U236" i="4"/>
  <c r="Q236" i="4"/>
  <c r="J236" i="4"/>
  <c r="L236" i="4" s="1"/>
  <c r="I236" i="4"/>
  <c r="AC235" i="4"/>
  <c r="Y235" i="4"/>
  <c r="U235" i="4"/>
  <c r="Q235" i="4"/>
  <c r="J235" i="4"/>
  <c r="L235" i="4" s="1"/>
  <c r="I235" i="4"/>
  <c r="AC234" i="4"/>
  <c r="Y234" i="4"/>
  <c r="U234" i="4"/>
  <c r="Q234" i="4"/>
  <c r="J234" i="4"/>
  <c r="L234" i="4" s="1"/>
  <c r="I234" i="4"/>
  <c r="AC233" i="4"/>
  <c r="Y233" i="4"/>
  <c r="U233" i="4"/>
  <c r="Q233" i="4"/>
  <c r="J233" i="4"/>
  <c r="L233" i="4" s="1"/>
  <c r="I233" i="4"/>
  <c r="AC232" i="4"/>
  <c r="Y232" i="4"/>
  <c r="U232" i="4"/>
  <c r="Q232" i="4"/>
  <c r="J232" i="4"/>
  <c r="L232" i="4" s="1"/>
  <c r="I232" i="4"/>
  <c r="AC231" i="4"/>
  <c r="Y231" i="4"/>
  <c r="U231" i="4"/>
  <c r="Q231" i="4"/>
  <c r="J231" i="4"/>
  <c r="L231" i="4" s="1"/>
  <c r="I231" i="4"/>
  <c r="AC230" i="4"/>
  <c r="Y230" i="4"/>
  <c r="U230" i="4"/>
  <c r="Q230" i="4"/>
  <c r="J230" i="4"/>
  <c r="L230" i="4" s="1"/>
  <c r="I230" i="4"/>
  <c r="AC229" i="4"/>
  <c r="Y229" i="4"/>
  <c r="U229" i="4"/>
  <c r="Q229" i="4"/>
  <c r="J229" i="4"/>
  <c r="L229" i="4" s="1"/>
  <c r="I229" i="4"/>
  <c r="AC228" i="4"/>
  <c r="Y228" i="4"/>
  <c r="U228" i="4"/>
  <c r="Q228" i="4"/>
  <c r="J228" i="4"/>
  <c r="L228" i="4" s="1"/>
  <c r="I228" i="4"/>
  <c r="AC227" i="4"/>
  <c r="Y227" i="4"/>
  <c r="U227" i="4"/>
  <c r="Q227" i="4"/>
  <c r="J227" i="4"/>
  <c r="L227" i="4" s="1"/>
  <c r="I227" i="4"/>
  <c r="AC226" i="4"/>
  <c r="Y226" i="4"/>
  <c r="U226" i="4"/>
  <c r="Q226" i="4"/>
  <c r="J226" i="4"/>
  <c r="L226" i="4" s="1"/>
  <c r="I226" i="4"/>
  <c r="AC225" i="4"/>
  <c r="Y225" i="4"/>
  <c r="U225" i="4"/>
  <c r="Q225" i="4"/>
  <c r="J225" i="4"/>
  <c r="L225" i="4" s="1"/>
  <c r="I225" i="4"/>
  <c r="AC224" i="4"/>
  <c r="Y224" i="4"/>
  <c r="U224" i="4"/>
  <c r="Q224" i="4"/>
  <c r="J224" i="4"/>
  <c r="L224" i="4" s="1"/>
  <c r="I224" i="4"/>
  <c r="AC223" i="4"/>
  <c r="Y223" i="4"/>
  <c r="U223" i="4"/>
  <c r="Q223" i="4"/>
  <c r="J223" i="4"/>
  <c r="L223" i="4" s="1"/>
  <c r="I223" i="4"/>
  <c r="AC222" i="4"/>
  <c r="Y222" i="4"/>
  <c r="U222" i="4"/>
  <c r="Q222" i="4"/>
  <c r="J222" i="4"/>
  <c r="L222" i="4" s="1"/>
  <c r="I222" i="4"/>
  <c r="AC221" i="4"/>
  <c r="Y221" i="4"/>
  <c r="U221" i="4"/>
  <c r="Q221" i="4"/>
  <c r="J221" i="4"/>
  <c r="L221" i="4" s="1"/>
  <c r="I221" i="4"/>
  <c r="AC220" i="4"/>
  <c r="Y220" i="4"/>
  <c r="U220" i="4"/>
  <c r="Q220" i="4"/>
  <c r="J220" i="4"/>
  <c r="L220" i="4" s="1"/>
  <c r="I220" i="4"/>
  <c r="AC219" i="4"/>
  <c r="Y219" i="4"/>
  <c r="U219" i="4"/>
  <c r="Q219" i="4"/>
  <c r="J219" i="4"/>
  <c r="L219" i="4" s="1"/>
  <c r="I219" i="4"/>
  <c r="AC218" i="4"/>
  <c r="Y218" i="4"/>
  <c r="U218" i="4"/>
  <c r="Q218" i="4"/>
  <c r="J218" i="4"/>
  <c r="L218" i="4" s="1"/>
  <c r="I218" i="4"/>
  <c r="AC217" i="4"/>
  <c r="Y217" i="4"/>
  <c r="U217" i="4"/>
  <c r="Q217" i="4"/>
  <c r="J217" i="4"/>
  <c r="L217" i="4" s="1"/>
  <c r="I217" i="4"/>
  <c r="AC216" i="4"/>
  <c r="Y216" i="4"/>
  <c r="U216" i="4"/>
  <c r="Q216" i="4"/>
  <c r="J216" i="4"/>
  <c r="L216" i="4" s="1"/>
  <c r="I216" i="4"/>
  <c r="AC215" i="4"/>
  <c r="Y215" i="4"/>
  <c r="U215" i="4"/>
  <c r="Q215" i="4"/>
  <c r="J215" i="4"/>
  <c r="L215" i="4" s="1"/>
  <c r="I215" i="4"/>
  <c r="AC214" i="4"/>
  <c r="Y214" i="4"/>
  <c r="U214" i="4"/>
  <c r="Q214" i="4"/>
  <c r="J214" i="4"/>
  <c r="L214" i="4" s="1"/>
  <c r="I214" i="4"/>
  <c r="AC213" i="4"/>
  <c r="Y213" i="4"/>
  <c r="U213" i="4"/>
  <c r="Q213" i="4"/>
  <c r="J213" i="4"/>
  <c r="L213" i="4" s="1"/>
  <c r="I213" i="4"/>
  <c r="AC212" i="4"/>
  <c r="Y212" i="4"/>
  <c r="U212" i="4"/>
  <c r="Q212" i="4"/>
  <c r="J212" i="4"/>
  <c r="L212" i="4" s="1"/>
  <c r="I212" i="4"/>
  <c r="AC211" i="4"/>
  <c r="Y211" i="4"/>
  <c r="U211" i="4"/>
  <c r="Q211" i="4"/>
  <c r="J211" i="4"/>
  <c r="L211" i="4" s="1"/>
  <c r="I211" i="4"/>
  <c r="AC210" i="4"/>
  <c r="Y210" i="4"/>
  <c r="U210" i="4"/>
  <c r="Q210" i="4"/>
  <c r="J210" i="4"/>
  <c r="L210" i="4" s="1"/>
  <c r="I210" i="4"/>
  <c r="AC209" i="4"/>
  <c r="Y209" i="4"/>
  <c r="U209" i="4"/>
  <c r="Q209" i="4"/>
  <c r="J209" i="4"/>
  <c r="L209" i="4" s="1"/>
  <c r="I209" i="4"/>
  <c r="AC208" i="4"/>
  <c r="Y208" i="4"/>
  <c r="U208" i="4"/>
  <c r="Q208" i="4"/>
  <c r="J208" i="4"/>
  <c r="L208" i="4" s="1"/>
  <c r="I208" i="4"/>
  <c r="AC207" i="4"/>
  <c r="Y207" i="4"/>
  <c r="U207" i="4"/>
  <c r="Q207" i="4"/>
  <c r="J207" i="4"/>
  <c r="L207" i="4" s="1"/>
  <c r="I207" i="4"/>
  <c r="AC206" i="4"/>
  <c r="Y206" i="4"/>
  <c r="U206" i="4"/>
  <c r="Q206" i="4"/>
  <c r="J206" i="4"/>
  <c r="L206" i="4" s="1"/>
  <c r="I206" i="4"/>
  <c r="AC205" i="4"/>
  <c r="Y205" i="4"/>
  <c r="U205" i="4"/>
  <c r="Q205" i="4"/>
  <c r="J205" i="4"/>
  <c r="L205" i="4" s="1"/>
  <c r="I205" i="4"/>
  <c r="AC204" i="4"/>
  <c r="Y204" i="4"/>
  <c r="U204" i="4"/>
  <c r="Q204" i="4"/>
  <c r="J204" i="4"/>
  <c r="L204" i="4" s="1"/>
  <c r="I204" i="4"/>
  <c r="AC203" i="4"/>
  <c r="Y203" i="4"/>
  <c r="U203" i="4"/>
  <c r="Q203" i="4"/>
  <c r="J203" i="4"/>
  <c r="L203" i="4" s="1"/>
  <c r="I203" i="4"/>
  <c r="AC202" i="4"/>
  <c r="Y202" i="4"/>
  <c r="U202" i="4"/>
  <c r="Q202" i="4"/>
  <c r="J202" i="4"/>
  <c r="L202" i="4" s="1"/>
  <c r="I202" i="4"/>
  <c r="AC201" i="4"/>
  <c r="Y201" i="4"/>
  <c r="U201" i="4"/>
  <c r="Q201" i="4"/>
  <c r="J201" i="4"/>
  <c r="L201" i="4" s="1"/>
  <c r="I201" i="4"/>
  <c r="AC200" i="4"/>
  <c r="Y200" i="4"/>
  <c r="U200" i="4"/>
  <c r="Q200" i="4"/>
  <c r="J200" i="4"/>
  <c r="L200" i="4" s="1"/>
  <c r="I200" i="4"/>
  <c r="AC199" i="4"/>
  <c r="Y199" i="4"/>
  <c r="U199" i="4"/>
  <c r="Q199" i="4"/>
  <c r="J199" i="4"/>
  <c r="L199" i="4" s="1"/>
  <c r="I199" i="4"/>
  <c r="AC198" i="4"/>
  <c r="Y198" i="4"/>
  <c r="U198" i="4"/>
  <c r="Q198" i="4"/>
  <c r="J198" i="4"/>
  <c r="L198" i="4" s="1"/>
  <c r="I198" i="4"/>
  <c r="AC197" i="4"/>
  <c r="Y197" i="4"/>
  <c r="U197" i="4"/>
  <c r="Q197" i="4"/>
  <c r="J197" i="4"/>
  <c r="L197" i="4" s="1"/>
  <c r="I197" i="4"/>
  <c r="AC196" i="4"/>
  <c r="Y196" i="4"/>
  <c r="U196" i="4"/>
  <c r="Q196" i="4"/>
  <c r="J196" i="4"/>
  <c r="L196" i="4" s="1"/>
  <c r="I196" i="4"/>
  <c r="AC195" i="4"/>
  <c r="Y195" i="4"/>
  <c r="U195" i="4"/>
  <c r="Q195" i="4"/>
  <c r="J195" i="4"/>
  <c r="L195" i="4" s="1"/>
  <c r="I195" i="4"/>
  <c r="AC194" i="4"/>
  <c r="Y194" i="4"/>
  <c r="U194" i="4"/>
  <c r="Q194" i="4"/>
  <c r="J194" i="4"/>
  <c r="L194" i="4" s="1"/>
  <c r="I194" i="4"/>
  <c r="AC193" i="4"/>
  <c r="Y193" i="4"/>
  <c r="U193" i="4"/>
  <c r="Q193" i="4"/>
  <c r="J193" i="4"/>
  <c r="L193" i="4" s="1"/>
  <c r="I193" i="4"/>
  <c r="AC192" i="4"/>
  <c r="Y192" i="4"/>
  <c r="U192" i="4"/>
  <c r="Q192" i="4"/>
  <c r="J192" i="4"/>
  <c r="L192" i="4" s="1"/>
  <c r="I192" i="4"/>
  <c r="AC191" i="4"/>
  <c r="Y191" i="4"/>
  <c r="U191" i="4"/>
  <c r="Q191" i="4"/>
  <c r="J191" i="4"/>
  <c r="L191" i="4" s="1"/>
  <c r="I191" i="4"/>
  <c r="AC190" i="4"/>
  <c r="Y190" i="4"/>
  <c r="U190" i="4"/>
  <c r="Q190" i="4"/>
  <c r="J190" i="4"/>
  <c r="L190" i="4" s="1"/>
  <c r="I190" i="4"/>
  <c r="AC189" i="4"/>
  <c r="Y189" i="4"/>
  <c r="U189" i="4"/>
  <c r="Q189" i="4"/>
  <c r="J189" i="4"/>
  <c r="L189" i="4" s="1"/>
  <c r="I189" i="4"/>
  <c r="AC188" i="4"/>
  <c r="Y188" i="4"/>
  <c r="U188" i="4"/>
  <c r="Q188" i="4"/>
  <c r="J188" i="4"/>
  <c r="L188" i="4" s="1"/>
  <c r="I188" i="4"/>
  <c r="AC187" i="4"/>
  <c r="Y187" i="4"/>
  <c r="U187" i="4"/>
  <c r="Q187" i="4"/>
  <c r="J187" i="4"/>
  <c r="L187" i="4" s="1"/>
  <c r="I187" i="4"/>
  <c r="AC186" i="4"/>
  <c r="Y186" i="4"/>
  <c r="U186" i="4"/>
  <c r="Q186" i="4"/>
  <c r="J186" i="4"/>
  <c r="L186" i="4" s="1"/>
  <c r="I186" i="4"/>
  <c r="AC185" i="4"/>
  <c r="Y185" i="4"/>
  <c r="U185" i="4"/>
  <c r="Q185" i="4"/>
  <c r="J185" i="4"/>
  <c r="L185" i="4" s="1"/>
  <c r="I185" i="4"/>
  <c r="AC184" i="4"/>
  <c r="Y184" i="4"/>
  <c r="U184" i="4"/>
  <c r="Q184" i="4"/>
  <c r="J184" i="4"/>
  <c r="L184" i="4" s="1"/>
  <c r="I184" i="4"/>
  <c r="AC183" i="4"/>
  <c r="Y183" i="4"/>
  <c r="U183" i="4"/>
  <c r="Q183" i="4"/>
  <c r="J183" i="4"/>
  <c r="L183" i="4" s="1"/>
  <c r="I183" i="4"/>
  <c r="AC182" i="4"/>
  <c r="Y182" i="4"/>
  <c r="U182" i="4"/>
  <c r="Q182" i="4"/>
  <c r="J182" i="4"/>
  <c r="L182" i="4" s="1"/>
  <c r="I182" i="4"/>
  <c r="AC181" i="4"/>
  <c r="Y181" i="4"/>
  <c r="U181" i="4"/>
  <c r="Q181" i="4"/>
  <c r="J181" i="4"/>
  <c r="L181" i="4" s="1"/>
  <c r="I181" i="4"/>
  <c r="AC180" i="4"/>
  <c r="Y180" i="4"/>
  <c r="U180" i="4"/>
  <c r="Q180" i="4"/>
  <c r="J180" i="4"/>
  <c r="L180" i="4" s="1"/>
  <c r="I180" i="4"/>
  <c r="AC179" i="4"/>
  <c r="Y179" i="4"/>
  <c r="U179" i="4"/>
  <c r="Q179" i="4"/>
  <c r="J179" i="4"/>
  <c r="L179" i="4" s="1"/>
  <c r="I179" i="4"/>
  <c r="AC178" i="4"/>
  <c r="Y178" i="4"/>
  <c r="U178" i="4"/>
  <c r="Q178" i="4"/>
  <c r="J178" i="4"/>
  <c r="L178" i="4" s="1"/>
  <c r="I178" i="4"/>
  <c r="AC177" i="4"/>
  <c r="Y177" i="4"/>
  <c r="U177" i="4"/>
  <c r="Q177" i="4"/>
  <c r="J177" i="4"/>
  <c r="L177" i="4" s="1"/>
  <c r="I177" i="4"/>
  <c r="AC176" i="4"/>
  <c r="Y176" i="4"/>
  <c r="U176" i="4"/>
  <c r="Q176" i="4"/>
  <c r="J176" i="4"/>
  <c r="L176" i="4" s="1"/>
  <c r="I176" i="4"/>
  <c r="AC175" i="4"/>
  <c r="Y175" i="4"/>
  <c r="U175" i="4"/>
  <c r="Q175" i="4"/>
  <c r="J175" i="4"/>
  <c r="L175" i="4" s="1"/>
  <c r="I175" i="4"/>
  <c r="AC174" i="4"/>
  <c r="Y174" i="4"/>
  <c r="U174" i="4"/>
  <c r="Q174" i="4"/>
  <c r="J174" i="4"/>
  <c r="L174" i="4" s="1"/>
  <c r="I174" i="4"/>
  <c r="AC173" i="4"/>
  <c r="Y173" i="4"/>
  <c r="U173" i="4"/>
  <c r="Q173" i="4"/>
  <c r="J173" i="4"/>
  <c r="L173" i="4" s="1"/>
  <c r="I173" i="4"/>
  <c r="AC172" i="4"/>
  <c r="Y172" i="4"/>
  <c r="U172" i="4"/>
  <c r="Q172" i="4"/>
  <c r="J172" i="4"/>
  <c r="L172" i="4" s="1"/>
  <c r="I172" i="4"/>
  <c r="AC171" i="4"/>
  <c r="Y171" i="4"/>
  <c r="U171" i="4"/>
  <c r="Q171" i="4"/>
  <c r="J171" i="4"/>
  <c r="L171" i="4" s="1"/>
  <c r="I171" i="4"/>
  <c r="AC170" i="4"/>
  <c r="Y170" i="4"/>
  <c r="U170" i="4"/>
  <c r="Q170" i="4"/>
  <c r="J170" i="4"/>
  <c r="L170" i="4" s="1"/>
  <c r="I170" i="4"/>
  <c r="AC169" i="4"/>
  <c r="Y169" i="4"/>
  <c r="U169" i="4"/>
  <c r="Q169" i="4"/>
  <c r="J169" i="4"/>
  <c r="L169" i="4" s="1"/>
  <c r="I169" i="4"/>
  <c r="AC168" i="4"/>
  <c r="Y168" i="4"/>
  <c r="U168" i="4"/>
  <c r="Q168" i="4"/>
  <c r="J168" i="4"/>
  <c r="L168" i="4" s="1"/>
  <c r="I168" i="4"/>
  <c r="AC167" i="4"/>
  <c r="Y167" i="4"/>
  <c r="U167" i="4"/>
  <c r="Q167" i="4"/>
  <c r="J167" i="4"/>
  <c r="L167" i="4" s="1"/>
  <c r="I167" i="4"/>
  <c r="AC166" i="4"/>
  <c r="Y166" i="4"/>
  <c r="U166" i="4"/>
  <c r="Q166" i="4"/>
  <c r="J166" i="4"/>
  <c r="L166" i="4" s="1"/>
  <c r="I166" i="4"/>
  <c r="AC165" i="4"/>
  <c r="Y165" i="4"/>
  <c r="U165" i="4"/>
  <c r="Q165" i="4"/>
  <c r="J165" i="4"/>
  <c r="L165" i="4" s="1"/>
  <c r="I165" i="4"/>
  <c r="AC164" i="4"/>
  <c r="Y164" i="4"/>
  <c r="U164" i="4"/>
  <c r="Q164" i="4"/>
  <c r="J164" i="4"/>
  <c r="L164" i="4" s="1"/>
  <c r="I164" i="4"/>
  <c r="AC163" i="4"/>
  <c r="Y163" i="4"/>
  <c r="U163" i="4"/>
  <c r="Q163" i="4"/>
  <c r="J163" i="4"/>
  <c r="L163" i="4" s="1"/>
  <c r="I163" i="4"/>
  <c r="AC162" i="4"/>
  <c r="Y162" i="4"/>
  <c r="U162" i="4"/>
  <c r="Q162" i="4"/>
  <c r="J162" i="4"/>
  <c r="L162" i="4" s="1"/>
  <c r="I162" i="4"/>
  <c r="AC161" i="4"/>
  <c r="Y161" i="4"/>
  <c r="U161" i="4"/>
  <c r="Q161" i="4"/>
  <c r="J161" i="4"/>
  <c r="L161" i="4" s="1"/>
  <c r="I161" i="4"/>
  <c r="AC160" i="4"/>
  <c r="Y160" i="4"/>
  <c r="U160" i="4"/>
  <c r="Q160" i="4"/>
  <c r="J160" i="4"/>
  <c r="L160" i="4" s="1"/>
  <c r="I160" i="4"/>
  <c r="AC159" i="4"/>
  <c r="Y159" i="4"/>
  <c r="U159" i="4"/>
  <c r="Q159" i="4"/>
  <c r="J159" i="4"/>
  <c r="L159" i="4" s="1"/>
  <c r="I159" i="4"/>
  <c r="AC158" i="4"/>
  <c r="Y158" i="4"/>
  <c r="U158" i="4"/>
  <c r="Q158" i="4"/>
  <c r="J158" i="4"/>
  <c r="L158" i="4" s="1"/>
  <c r="I158" i="4"/>
  <c r="AC157" i="4"/>
  <c r="Y157" i="4"/>
  <c r="U157" i="4"/>
  <c r="Q157" i="4"/>
  <c r="J157" i="4"/>
  <c r="L157" i="4" s="1"/>
  <c r="I157" i="4"/>
  <c r="AC156" i="4"/>
  <c r="Y156" i="4"/>
  <c r="U156" i="4"/>
  <c r="Q156" i="4"/>
  <c r="J156" i="4"/>
  <c r="L156" i="4" s="1"/>
  <c r="I156" i="4"/>
  <c r="AC155" i="4"/>
  <c r="Y155" i="4"/>
  <c r="U155" i="4"/>
  <c r="Q155" i="4"/>
  <c r="J155" i="4"/>
  <c r="L155" i="4" s="1"/>
  <c r="I155" i="4"/>
  <c r="AC154" i="4"/>
  <c r="Y154" i="4"/>
  <c r="U154" i="4"/>
  <c r="Q154" i="4"/>
  <c r="J154" i="4"/>
  <c r="L154" i="4" s="1"/>
  <c r="I154" i="4"/>
  <c r="AC153" i="4"/>
  <c r="Y153" i="4"/>
  <c r="U153" i="4"/>
  <c r="Q153" i="4"/>
  <c r="J153" i="4"/>
  <c r="L153" i="4" s="1"/>
  <c r="I153" i="4"/>
  <c r="AC152" i="4"/>
  <c r="Y152" i="4"/>
  <c r="U152" i="4"/>
  <c r="Q152" i="4"/>
  <c r="J152" i="4"/>
  <c r="L152" i="4" s="1"/>
  <c r="I152" i="4"/>
  <c r="AC151" i="4"/>
  <c r="Y151" i="4"/>
  <c r="U151" i="4"/>
  <c r="Q151" i="4"/>
  <c r="J151" i="4"/>
  <c r="L151" i="4" s="1"/>
  <c r="I151" i="4"/>
  <c r="AC150" i="4"/>
  <c r="Y150" i="4"/>
  <c r="U150" i="4"/>
  <c r="Q150" i="4"/>
  <c r="J150" i="4"/>
  <c r="L150" i="4" s="1"/>
  <c r="I150" i="4"/>
  <c r="AC149" i="4"/>
  <c r="Y149" i="4"/>
  <c r="U149" i="4"/>
  <c r="Q149" i="4"/>
  <c r="J149" i="4"/>
  <c r="L149" i="4" s="1"/>
  <c r="I149" i="4"/>
  <c r="AC148" i="4"/>
  <c r="Y148" i="4"/>
  <c r="U148" i="4"/>
  <c r="Q148" i="4"/>
  <c r="J148" i="4"/>
  <c r="L148" i="4" s="1"/>
  <c r="I148" i="4"/>
  <c r="AC147" i="4"/>
  <c r="Y147" i="4"/>
  <c r="U147" i="4"/>
  <c r="Q147" i="4"/>
  <c r="J147" i="4"/>
  <c r="L147" i="4" s="1"/>
  <c r="I147" i="4"/>
  <c r="AC146" i="4"/>
  <c r="Y146" i="4"/>
  <c r="U146" i="4"/>
  <c r="Q146" i="4"/>
  <c r="J146" i="4"/>
  <c r="L146" i="4" s="1"/>
  <c r="I146" i="4"/>
  <c r="AC145" i="4"/>
  <c r="Y145" i="4"/>
  <c r="U145" i="4"/>
  <c r="Q145" i="4"/>
  <c r="J145" i="4"/>
  <c r="L145" i="4" s="1"/>
  <c r="I145" i="4"/>
  <c r="AC144" i="4"/>
  <c r="Y144" i="4"/>
  <c r="U144" i="4"/>
  <c r="Q144" i="4"/>
  <c r="J144" i="4"/>
  <c r="L144" i="4" s="1"/>
  <c r="I144" i="4"/>
  <c r="AC143" i="4"/>
  <c r="Y143" i="4"/>
  <c r="U143" i="4"/>
  <c r="Q143" i="4"/>
  <c r="J143" i="4"/>
  <c r="L143" i="4" s="1"/>
  <c r="I143" i="4"/>
  <c r="AC142" i="4"/>
  <c r="Y142" i="4"/>
  <c r="U142" i="4"/>
  <c r="Q142" i="4"/>
  <c r="J142" i="4"/>
  <c r="L142" i="4" s="1"/>
  <c r="I142" i="4"/>
  <c r="AC141" i="4"/>
  <c r="Y141" i="4"/>
  <c r="U141" i="4"/>
  <c r="Q141" i="4"/>
  <c r="J141" i="4"/>
  <c r="L141" i="4" s="1"/>
  <c r="I141" i="4"/>
  <c r="AC140" i="4"/>
  <c r="Y140" i="4"/>
  <c r="U140" i="4"/>
  <c r="Q140" i="4"/>
  <c r="J140" i="4"/>
  <c r="L140" i="4" s="1"/>
  <c r="I140" i="4"/>
  <c r="AC139" i="4"/>
  <c r="Y139" i="4"/>
  <c r="U139" i="4"/>
  <c r="Q139" i="4"/>
  <c r="J139" i="4"/>
  <c r="L139" i="4" s="1"/>
  <c r="I139" i="4"/>
  <c r="AC138" i="4"/>
  <c r="Y138" i="4"/>
  <c r="U138" i="4"/>
  <c r="Q138" i="4"/>
  <c r="J138" i="4"/>
  <c r="L138" i="4" s="1"/>
  <c r="I138" i="4"/>
  <c r="AC137" i="4"/>
  <c r="Y137" i="4"/>
  <c r="U137" i="4"/>
  <c r="Q137" i="4"/>
  <c r="J137" i="4"/>
  <c r="L137" i="4" s="1"/>
  <c r="I137" i="4"/>
  <c r="AC136" i="4"/>
  <c r="Y136" i="4"/>
  <c r="U136" i="4"/>
  <c r="Q136" i="4"/>
  <c r="J136" i="4"/>
  <c r="L136" i="4" s="1"/>
  <c r="I136" i="4"/>
  <c r="AC135" i="4"/>
  <c r="Y135" i="4"/>
  <c r="U135" i="4"/>
  <c r="Q135" i="4"/>
  <c r="J135" i="4"/>
  <c r="L135" i="4" s="1"/>
  <c r="I135" i="4"/>
  <c r="AC134" i="4"/>
  <c r="Y134" i="4"/>
  <c r="U134" i="4"/>
  <c r="Q134" i="4"/>
  <c r="J134" i="4"/>
  <c r="L134" i="4" s="1"/>
  <c r="I134" i="4"/>
  <c r="AC133" i="4"/>
  <c r="Y133" i="4"/>
  <c r="U133" i="4"/>
  <c r="Q133" i="4"/>
  <c r="J133" i="4"/>
  <c r="L133" i="4" s="1"/>
  <c r="I133" i="4"/>
  <c r="AC132" i="4"/>
  <c r="Y132" i="4"/>
  <c r="U132" i="4"/>
  <c r="Q132" i="4"/>
  <c r="J132" i="4"/>
  <c r="L132" i="4" s="1"/>
  <c r="I132" i="4"/>
  <c r="AC131" i="4"/>
  <c r="Y131" i="4"/>
  <c r="U131" i="4"/>
  <c r="Q131" i="4"/>
  <c r="J131" i="4"/>
  <c r="L131" i="4" s="1"/>
  <c r="I131" i="4"/>
  <c r="AC130" i="4"/>
  <c r="Y130" i="4"/>
  <c r="U130" i="4"/>
  <c r="Q130" i="4"/>
  <c r="J130" i="4"/>
  <c r="L130" i="4" s="1"/>
  <c r="I130" i="4"/>
  <c r="AC129" i="4"/>
  <c r="Y129" i="4"/>
  <c r="U129" i="4"/>
  <c r="Q129" i="4"/>
  <c r="J129" i="4"/>
  <c r="L129" i="4" s="1"/>
  <c r="I129" i="4"/>
  <c r="AC128" i="4"/>
  <c r="Y128" i="4"/>
  <c r="U128" i="4"/>
  <c r="Q128" i="4"/>
  <c r="J128" i="4"/>
  <c r="L128" i="4" s="1"/>
  <c r="I128" i="4"/>
  <c r="AC127" i="4"/>
  <c r="Y127" i="4"/>
  <c r="U127" i="4"/>
  <c r="Q127" i="4"/>
  <c r="J127" i="4"/>
  <c r="L127" i="4" s="1"/>
  <c r="I127" i="4"/>
  <c r="AC126" i="4"/>
  <c r="Y126" i="4"/>
  <c r="U126" i="4"/>
  <c r="Q126" i="4"/>
  <c r="J126" i="4"/>
  <c r="L126" i="4" s="1"/>
  <c r="I126" i="4"/>
  <c r="AC125" i="4"/>
  <c r="Y125" i="4"/>
  <c r="U125" i="4"/>
  <c r="Q125" i="4"/>
  <c r="J125" i="4"/>
  <c r="L125" i="4" s="1"/>
  <c r="I125" i="4"/>
  <c r="AC124" i="4"/>
  <c r="Y124" i="4"/>
  <c r="U124" i="4"/>
  <c r="Q124" i="4"/>
  <c r="J124" i="4"/>
  <c r="L124" i="4" s="1"/>
  <c r="I124" i="4"/>
  <c r="AC123" i="4"/>
  <c r="Y123" i="4"/>
  <c r="U123" i="4"/>
  <c r="Q123" i="4"/>
  <c r="J123" i="4"/>
  <c r="L123" i="4" s="1"/>
  <c r="I123" i="4"/>
  <c r="AC122" i="4"/>
  <c r="Y122" i="4"/>
  <c r="U122" i="4"/>
  <c r="Q122" i="4"/>
  <c r="J122" i="4"/>
  <c r="L122" i="4" s="1"/>
  <c r="I122" i="4"/>
  <c r="AC121" i="4"/>
  <c r="Y121" i="4"/>
  <c r="U121" i="4"/>
  <c r="Q121" i="4"/>
  <c r="J121" i="4"/>
  <c r="L121" i="4" s="1"/>
  <c r="I121" i="4"/>
  <c r="AC120" i="4"/>
  <c r="Y120" i="4"/>
  <c r="U120" i="4"/>
  <c r="Q120" i="4"/>
  <c r="J120" i="4"/>
  <c r="L120" i="4" s="1"/>
  <c r="I120" i="4"/>
  <c r="AC119" i="4"/>
  <c r="Y119" i="4"/>
  <c r="U119" i="4"/>
  <c r="Q119" i="4"/>
  <c r="J119" i="4"/>
  <c r="L119" i="4" s="1"/>
  <c r="I119" i="4"/>
  <c r="AC118" i="4"/>
  <c r="Y118" i="4"/>
  <c r="U118" i="4"/>
  <c r="Q118" i="4"/>
  <c r="J118" i="4"/>
  <c r="L118" i="4" s="1"/>
  <c r="I118" i="4"/>
  <c r="AC117" i="4"/>
  <c r="Y117" i="4"/>
  <c r="U117" i="4"/>
  <c r="Q117" i="4"/>
  <c r="J117" i="4"/>
  <c r="L117" i="4" s="1"/>
  <c r="I117" i="4"/>
  <c r="AC116" i="4"/>
  <c r="Y116" i="4"/>
  <c r="U116" i="4"/>
  <c r="Q116" i="4"/>
  <c r="J116" i="4"/>
  <c r="L116" i="4" s="1"/>
  <c r="I116" i="4"/>
  <c r="AC115" i="4"/>
  <c r="Y115" i="4"/>
  <c r="U115" i="4"/>
  <c r="Q115" i="4"/>
  <c r="J115" i="4"/>
  <c r="L115" i="4" s="1"/>
  <c r="I115" i="4"/>
  <c r="AC114" i="4"/>
  <c r="Y114" i="4"/>
  <c r="U114" i="4"/>
  <c r="Q114" i="4"/>
  <c r="J114" i="4"/>
  <c r="L114" i="4" s="1"/>
  <c r="I114" i="4"/>
  <c r="AC113" i="4"/>
  <c r="Y113" i="4"/>
  <c r="U113" i="4"/>
  <c r="Q113" i="4"/>
  <c r="J113" i="4"/>
  <c r="L113" i="4" s="1"/>
  <c r="I113" i="4"/>
  <c r="AC112" i="4"/>
  <c r="Y112" i="4"/>
  <c r="U112" i="4"/>
  <c r="Q112" i="4"/>
  <c r="J112" i="4"/>
  <c r="L112" i="4" s="1"/>
  <c r="I112" i="4"/>
  <c r="AC111" i="4"/>
  <c r="Y111" i="4"/>
  <c r="U111" i="4"/>
  <c r="Q111" i="4"/>
  <c r="J111" i="4"/>
  <c r="L111" i="4" s="1"/>
  <c r="I111" i="4"/>
  <c r="AC110" i="4"/>
  <c r="Y110" i="4"/>
  <c r="U110" i="4"/>
  <c r="Q110" i="4"/>
  <c r="J110" i="4"/>
  <c r="L110" i="4" s="1"/>
  <c r="I110" i="4"/>
  <c r="AC109" i="4"/>
  <c r="Y109" i="4"/>
  <c r="U109" i="4"/>
  <c r="Q109" i="4"/>
  <c r="J109" i="4"/>
  <c r="L109" i="4" s="1"/>
  <c r="I109" i="4"/>
  <c r="AC108" i="4"/>
  <c r="Y108" i="4"/>
  <c r="U108" i="4"/>
  <c r="Q108" i="4"/>
  <c r="J108" i="4"/>
  <c r="L108" i="4" s="1"/>
  <c r="I108" i="4"/>
  <c r="AC107" i="4"/>
  <c r="Y107" i="4"/>
  <c r="U107" i="4"/>
  <c r="Q107" i="4"/>
  <c r="J107" i="4"/>
  <c r="L107" i="4" s="1"/>
  <c r="I107" i="4"/>
  <c r="AC106" i="4"/>
  <c r="Y106" i="4"/>
  <c r="U106" i="4"/>
  <c r="Q106" i="4"/>
  <c r="J106" i="4"/>
  <c r="L106" i="4" s="1"/>
  <c r="I106" i="4"/>
  <c r="AC105" i="4"/>
  <c r="Y105" i="4"/>
  <c r="U105" i="4"/>
  <c r="Q105" i="4"/>
  <c r="J105" i="4"/>
  <c r="L105" i="4" s="1"/>
  <c r="I105" i="4"/>
  <c r="AC104" i="4"/>
  <c r="Y104" i="4"/>
  <c r="U104" i="4"/>
  <c r="Q104" i="4"/>
  <c r="J104" i="4"/>
  <c r="L104" i="4" s="1"/>
  <c r="I104" i="4"/>
  <c r="AC103" i="4"/>
  <c r="Y103" i="4"/>
  <c r="U103" i="4"/>
  <c r="Q103" i="4"/>
  <c r="J103" i="4"/>
  <c r="L103" i="4" s="1"/>
  <c r="I103" i="4"/>
  <c r="AC102" i="4"/>
  <c r="Y102" i="4"/>
  <c r="U102" i="4"/>
  <c r="Q102" i="4"/>
  <c r="J102" i="4"/>
  <c r="L102" i="4" s="1"/>
  <c r="I102" i="4"/>
  <c r="AC101" i="4"/>
  <c r="Y101" i="4"/>
  <c r="U101" i="4"/>
  <c r="Q101" i="4"/>
  <c r="J101" i="4"/>
  <c r="L101" i="4" s="1"/>
  <c r="I101" i="4"/>
  <c r="AC100" i="4"/>
  <c r="Y100" i="4"/>
  <c r="U100" i="4"/>
  <c r="Q100" i="4"/>
  <c r="J100" i="4"/>
  <c r="L100" i="4" s="1"/>
  <c r="I100" i="4"/>
  <c r="AC99" i="4"/>
  <c r="Y99" i="4"/>
  <c r="U99" i="4"/>
  <c r="Q99" i="4"/>
  <c r="J99" i="4"/>
  <c r="L99" i="4" s="1"/>
  <c r="I99" i="4"/>
  <c r="AC98" i="4"/>
  <c r="Y98" i="4"/>
  <c r="U98" i="4"/>
  <c r="Q98" i="4"/>
  <c r="J98" i="4"/>
  <c r="L98" i="4" s="1"/>
  <c r="I98" i="4"/>
  <c r="AC97" i="4"/>
  <c r="Y97" i="4"/>
  <c r="U97" i="4"/>
  <c r="Q97" i="4"/>
  <c r="J97" i="4"/>
  <c r="L97" i="4" s="1"/>
  <c r="I97" i="4"/>
  <c r="AC96" i="4"/>
  <c r="Y96" i="4"/>
  <c r="U96" i="4"/>
  <c r="Q96" i="4"/>
  <c r="J96" i="4"/>
  <c r="L96" i="4" s="1"/>
  <c r="I96" i="4"/>
  <c r="AC95" i="4"/>
  <c r="Y95" i="4"/>
  <c r="U95" i="4"/>
  <c r="Q95" i="4"/>
  <c r="J95" i="4"/>
  <c r="L95" i="4" s="1"/>
  <c r="I95" i="4"/>
  <c r="AC94" i="4"/>
  <c r="Y94" i="4"/>
  <c r="U94" i="4"/>
  <c r="Q94" i="4"/>
  <c r="J94" i="4"/>
  <c r="L94" i="4" s="1"/>
  <c r="I94" i="4"/>
  <c r="AC93" i="4"/>
  <c r="Y93" i="4"/>
  <c r="U93" i="4"/>
  <c r="Q93" i="4"/>
  <c r="J93" i="4"/>
  <c r="L93" i="4" s="1"/>
  <c r="I93" i="4"/>
  <c r="AC92" i="4"/>
  <c r="Y92" i="4"/>
  <c r="U92" i="4"/>
  <c r="Q92" i="4"/>
  <c r="J92" i="4"/>
  <c r="L92" i="4" s="1"/>
  <c r="I92" i="4"/>
  <c r="AC91" i="4"/>
  <c r="Y91" i="4"/>
  <c r="U91" i="4"/>
  <c r="Q91" i="4"/>
  <c r="J91" i="4"/>
  <c r="L91" i="4" s="1"/>
  <c r="I91" i="4"/>
  <c r="AC90" i="4"/>
  <c r="Y90" i="4"/>
  <c r="U90" i="4"/>
  <c r="Q90" i="4"/>
  <c r="J90" i="4"/>
  <c r="L90" i="4" s="1"/>
  <c r="I90" i="4"/>
  <c r="AC89" i="4"/>
  <c r="Y89" i="4"/>
  <c r="U89" i="4"/>
  <c r="Q89" i="4"/>
  <c r="J89" i="4"/>
  <c r="L89" i="4" s="1"/>
  <c r="I89" i="4"/>
  <c r="AC88" i="4"/>
  <c r="Y88" i="4"/>
  <c r="U88" i="4"/>
  <c r="Q88" i="4"/>
  <c r="J88" i="4"/>
  <c r="L88" i="4" s="1"/>
  <c r="I88" i="4"/>
  <c r="AC87" i="4"/>
  <c r="Y87" i="4"/>
  <c r="U87" i="4"/>
  <c r="Q87" i="4"/>
  <c r="J87" i="4"/>
  <c r="L87" i="4" s="1"/>
  <c r="I87" i="4"/>
  <c r="AC86" i="4"/>
  <c r="Y86" i="4"/>
  <c r="U86" i="4"/>
  <c r="Q86" i="4"/>
  <c r="J86" i="4"/>
  <c r="L86" i="4" s="1"/>
  <c r="I86" i="4"/>
  <c r="AC85" i="4"/>
  <c r="Y85" i="4"/>
  <c r="U85" i="4"/>
  <c r="Q85" i="4"/>
  <c r="J85" i="4"/>
  <c r="L85" i="4" s="1"/>
  <c r="I85" i="4"/>
  <c r="AC84" i="4"/>
  <c r="Y84" i="4"/>
  <c r="U84" i="4"/>
  <c r="Q84" i="4"/>
  <c r="J84" i="4"/>
  <c r="L84" i="4" s="1"/>
  <c r="I84" i="4"/>
  <c r="AC83" i="4"/>
  <c r="Y83" i="4"/>
  <c r="U83" i="4"/>
  <c r="Q83" i="4"/>
  <c r="J83" i="4"/>
  <c r="L83" i="4" s="1"/>
  <c r="I83" i="4"/>
  <c r="AC82" i="4"/>
  <c r="Y82" i="4"/>
  <c r="U82" i="4"/>
  <c r="Q82" i="4"/>
  <c r="J82" i="4"/>
  <c r="L82" i="4" s="1"/>
  <c r="I82" i="4"/>
  <c r="AC81" i="4"/>
  <c r="Y81" i="4"/>
  <c r="U81" i="4"/>
  <c r="Q81" i="4"/>
  <c r="J81" i="4"/>
  <c r="L81" i="4" s="1"/>
  <c r="I81" i="4"/>
  <c r="AC80" i="4"/>
  <c r="Y80" i="4"/>
  <c r="U80" i="4"/>
  <c r="Q80" i="4"/>
  <c r="J80" i="4"/>
  <c r="L80" i="4" s="1"/>
  <c r="I80" i="4"/>
  <c r="AC79" i="4"/>
  <c r="Y79" i="4"/>
  <c r="U79" i="4"/>
  <c r="Q79" i="4"/>
  <c r="J79" i="4"/>
  <c r="L79" i="4" s="1"/>
  <c r="I79" i="4"/>
  <c r="AC78" i="4"/>
  <c r="Y78" i="4"/>
  <c r="U78" i="4"/>
  <c r="Q78" i="4"/>
  <c r="J78" i="4"/>
  <c r="L78" i="4" s="1"/>
  <c r="I78" i="4"/>
  <c r="AC77" i="4"/>
  <c r="Y77" i="4"/>
  <c r="U77" i="4"/>
  <c r="Q77" i="4"/>
  <c r="J77" i="4"/>
  <c r="L77" i="4" s="1"/>
  <c r="I77" i="4"/>
  <c r="AC76" i="4"/>
  <c r="Y76" i="4"/>
  <c r="U76" i="4"/>
  <c r="Q76" i="4"/>
  <c r="J76" i="4"/>
  <c r="L76" i="4" s="1"/>
  <c r="I76" i="4"/>
  <c r="AC75" i="4"/>
  <c r="Y75" i="4"/>
  <c r="U75" i="4"/>
  <c r="Q75" i="4"/>
  <c r="J75" i="4"/>
  <c r="L75" i="4" s="1"/>
  <c r="I75" i="4"/>
  <c r="AC74" i="4"/>
  <c r="Y74" i="4"/>
  <c r="U74" i="4"/>
  <c r="Q74" i="4"/>
  <c r="J74" i="4"/>
  <c r="L74" i="4" s="1"/>
  <c r="I74" i="4"/>
  <c r="AC73" i="4"/>
  <c r="Y73" i="4"/>
  <c r="U73" i="4"/>
  <c r="Q73" i="4"/>
  <c r="J73" i="4"/>
  <c r="L73" i="4" s="1"/>
  <c r="I73" i="4"/>
  <c r="AC72" i="4"/>
  <c r="Y72" i="4"/>
  <c r="U72" i="4"/>
  <c r="Q72" i="4"/>
  <c r="J72" i="4"/>
  <c r="L72" i="4" s="1"/>
  <c r="I72" i="4"/>
  <c r="AC71" i="4"/>
  <c r="Y71" i="4"/>
  <c r="U71" i="4"/>
  <c r="Q71" i="4"/>
  <c r="J71" i="4"/>
  <c r="L71" i="4" s="1"/>
  <c r="I71" i="4"/>
  <c r="AC70" i="4"/>
  <c r="Y70" i="4"/>
  <c r="U70" i="4"/>
  <c r="Q70" i="4"/>
  <c r="J70" i="4"/>
  <c r="L70" i="4" s="1"/>
  <c r="I70" i="4"/>
  <c r="AC69" i="4"/>
  <c r="Y69" i="4"/>
  <c r="U69" i="4"/>
  <c r="Q69" i="4"/>
  <c r="J69" i="4"/>
  <c r="L69" i="4" s="1"/>
  <c r="I69" i="4"/>
  <c r="AC68" i="4"/>
  <c r="Y68" i="4"/>
  <c r="U68" i="4"/>
  <c r="Q68" i="4"/>
  <c r="J68" i="4"/>
  <c r="L68" i="4" s="1"/>
  <c r="I68" i="4"/>
  <c r="AC67" i="4"/>
  <c r="Y67" i="4"/>
  <c r="U67" i="4"/>
  <c r="Q67" i="4"/>
  <c r="J67" i="4"/>
  <c r="L67" i="4" s="1"/>
  <c r="I67" i="4"/>
  <c r="AC66" i="4"/>
  <c r="Y66" i="4"/>
  <c r="U66" i="4"/>
  <c r="Q66" i="4"/>
  <c r="J66" i="4"/>
  <c r="L66" i="4" s="1"/>
  <c r="I66" i="4"/>
  <c r="AC65" i="4"/>
  <c r="Y65" i="4"/>
  <c r="U65" i="4"/>
  <c r="Q65" i="4"/>
  <c r="J65" i="4"/>
  <c r="L65" i="4" s="1"/>
  <c r="I65" i="4"/>
  <c r="AC64" i="4"/>
  <c r="Y64" i="4"/>
  <c r="U64" i="4"/>
  <c r="Q64" i="4"/>
  <c r="J64" i="4"/>
  <c r="L64" i="4" s="1"/>
  <c r="I64" i="4"/>
  <c r="AC63" i="4"/>
  <c r="Y63" i="4"/>
  <c r="U63" i="4"/>
  <c r="Q63" i="4"/>
  <c r="J63" i="4"/>
  <c r="L63" i="4" s="1"/>
  <c r="I63" i="4"/>
  <c r="AC62" i="4"/>
  <c r="Y62" i="4"/>
  <c r="U62" i="4"/>
  <c r="Q62" i="4"/>
  <c r="J62" i="4"/>
  <c r="L62" i="4" s="1"/>
  <c r="I62" i="4"/>
  <c r="AC61" i="4"/>
  <c r="Y61" i="4"/>
  <c r="U61" i="4"/>
  <c r="Q61" i="4"/>
  <c r="J61" i="4"/>
  <c r="L61" i="4" s="1"/>
  <c r="I61" i="4"/>
  <c r="AC60" i="4"/>
  <c r="Y60" i="4"/>
  <c r="U60" i="4"/>
  <c r="Q60" i="4"/>
  <c r="J60" i="4"/>
  <c r="L60" i="4" s="1"/>
  <c r="I60" i="4"/>
  <c r="AC59" i="4"/>
  <c r="Y59" i="4"/>
  <c r="U59" i="4"/>
  <c r="Q59" i="4"/>
  <c r="J59" i="4"/>
  <c r="L59" i="4" s="1"/>
  <c r="I59" i="4"/>
  <c r="AC58" i="4"/>
  <c r="Y58" i="4"/>
  <c r="U58" i="4"/>
  <c r="Q58" i="4"/>
  <c r="J58" i="4"/>
  <c r="L58" i="4" s="1"/>
  <c r="I58" i="4"/>
  <c r="AC57" i="4"/>
  <c r="Y57" i="4"/>
  <c r="U57" i="4"/>
  <c r="Q57" i="4"/>
  <c r="J57" i="4"/>
  <c r="L57" i="4" s="1"/>
  <c r="I57" i="4"/>
  <c r="AC56" i="4"/>
  <c r="Y56" i="4"/>
  <c r="U56" i="4"/>
  <c r="Q56" i="4"/>
  <c r="J56" i="4"/>
  <c r="L56" i="4" s="1"/>
  <c r="I56" i="4"/>
  <c r="AC55" i="4"/>
  <c r="Y55" i="4"/>
  <c r="U55" i="4"/>
  <c r="Q55" i="4"/>
  <c r="J55" i="4"/>
  <c r="L55" i="4" s="1"/>
  <c r="I55" i="4"/>
  <c r="AC54" i="4"/>
  <c r="Y54" i="4"/>
  <c r="U54" i="4"/>
  <c r="Q54" i="4"/>
  <c r="J54" i="4"/>
  <c r="L54" i="4" s="1"/>
  <c r="I54" i="4"/>
  <c r="AC53" i="4"/>
  <c r="Y53" i="4"/>
  <c r="U53" i="4"/>
  <c r="Q53" i="4"/>
  <c r="J53" i="4"/>
  <c r="L53" i="4" s="1"/>
  <c r="I53" i="4"/>
  <c r="AC52" i="4"/>
  <c r="Y52" i="4"/>
  <c r="U52" i="4"/>
  <c r="Q52" i="4"/>
  <c r="J52" i="4"/>
  <c r="L52" i="4" s="1"/>
  <c r="I52" i="4"/>
  <c r="AC51" i="4"/>
  <c r="Y51" i="4"/>
  <c r="U51" i="4"/>
  <c r="Q51" i="4"/>
  <c r="J51" i="4"/>
  <c r="L51" i="4" s="1"/>
  <c r="I51" i="4"/>
  <c r="AC50" i="4"/>
  <c r="Y50" i="4"/>
  <c r="U50" i="4"/>
  <c r="Q50" i="4"/>
  <c r="J50" i="4"/>
  <c r="L50" i="4" s="1"/>
  <c r="I50" i="4"/>
  <c r="AC49" i="4"/>
  <c r="Y49" i="4"/>
  <c r="U49" i="4"/>
  <c r="Q49" i="4"/>
  <c r="J49" i="4"/>
  <c r="L49" i="4" s="1"/>
  <c r="I49" i="4"/>
  <c r="AC48" i="4"/>
  <c r="Y48" i="4"/>
  <c r="U48" i="4"/>
  <c r="Q48" i="4"/>
  <c r="J48" i="4"/>
  <c r="L48" i="4" s="1"/>
  <c r="I48" i="4"/>
  <c r="AC47" i="4"/>
  <c r="Y47" i="4"/>
  <c r="U47" i="4"/>
  <c r="Q47" i="4"/>
  <c r="J47" i="4"/>
  <c r="L47" i="4" s="1"/>
  <c r="I47" i="4"/>
  <c r="AC46" i="4"/>
  <c r="Y46" i="4"/>
  <c r="U46" i="4"/>
  <c r="Q46" i="4"/>
  <c r="J46" i="4"/>
  <c r="L46" i="4" s="1"/>
  <c r="I46" i="4"/>
  <c r="AC45" i="4"/>
  <c r="Y45" i="4"/>
  <c r="U45" i="4"/>
  <c r="Q45" i="4"/>
  <c r="J45" i="4"/>
  <c r="L45" i="4" s="1"/>
  <c r="I45" i="4"/>
  <c r="AC44" i="4"/>
  <c r="Y44" i="4"/>
  <c r="U44" i="4"/>
  <c r="Q44" i="4"/>
  <c r="J44" i="4"/>
  <c r="L44" i="4" s="1"/>
  <c r="I44" i="4"/>
  <c r="AC43" i="4"/>
  <c r="Y43" i="4"/>
  <c r="U43" i="4"/>
  <c r="Q43" i="4"/>
  <c r="J43" i="4"/>
  <c r="L43" i="4" s="1"/>
  <c r="I43" i="4"/>
  <c r="AC42" i="4"/>
  <c r="Y42" i="4"/>
  <c r="U42" i="4"/>
  <c r="Q42" i="4"/>
  <c r="J42" i="4"/>
  <c r="L42" i="4" s="1"/>
  <c r="I42" i="4"/>
  <c r="AC41" i="4"/>
  <c r="Y41" i="4"/>
  <c r="U41" i="4"/>
  <c r="Q41" i="4"/>
  <c r="J41" i="4"/>
  <c r="L41" i="4" s="1"/>
  <c r="I41" i="4"/>
  <c r="AC40" i="4"/>
  <c r="Y40" i="4"/>
  <c r="U40" i="4"/>
  <c r="Q40" i="4"/>
  <c r="J40" i="4"/>
  <c r="L40" i="4" s="1"/>
  <c r="I40" i="4"/>
  <c r="AC39" i="4"/>
  <c r="Y39" i="4"/>
  <c r="U39" i="4"/>
  <c r="Q39" i="4"/>
  <c r="J39" i="4"/>
  <c r="L39" i="4" s="1"/>
  <c r="I39" i="4"/>
  <c r="AC38" i="4"/>
  <c r="Y38" i="4"/>
  <c r="U38" i="4"/>
  <c r="Q38" i="4"/>
  <c r="J38" i="4"/>
  <c r="L38" i="4" s="1"/>
  <c r="I38" i="4"/>
  <c r="AC37" i="4"/>
  <c r="Y37" i="4"/>
  <c r="U37" i="4"/>
  <c r="Q37" i="4"/>
  <c r="J37" i="4"/>
  <c r="L37" i="4" s="1"/>
  <c r="I37" i="4"/>
  <c r="AC36" i="4"/>
  <c r="Y36" i="4"/>
  <c r="U36" i="4"/>
  <c r="Q36" i="4"/>
  <c r="J36" i="4"/>
  <c r="L36" i="4" s="1"/>
  <c r="I36" i="4"/>
  <c r="AC35" i="4"/>
  <c r="Y35" i="4"/>
  <c r="U35" i="4"/>
  <c r="Q35" i="4"/>
  <c r="J35" i="4"/>
  <c r="L35" i="4" s="1"/>
  <c r="I35" i="4"/>
  <c r="AC34" i="4"/>
  <c r="Y34" i="4"/>
  <c r="U34" i="4"/>
  <c r="Q34" i="4"/>
  <c r="J34" i="4"/>
  <c r="L34" i="4" s="1"/>
  <c r="I34" i="4"/>
  <c r="AC33" i="4"/>
  <c r="Y33" i="4"/>
  <c r="U33" i="4"/>
  <c r="Q33" i="4"/>
  <c r="J33" i="4"/>
  <c r="L33" i="4" s="1"/>
  <c r="I33" i="4"/>
  <c r="AC32" i="4"/>
  <c r="Y32" i="4"/>
  <c r="U32" i="4"/>
  <c r="Q32" i="4"/>
  <c r="J32" i="4"/>
  <c r="L32" i="4" s="1"/>
  <c r="I32" i="4"/>
  <c r="AC30" i="4"/>
  <c r="Y30" i="4"/>
  <c r="U30" i="4"/>
  <c r="Q30" i="4"/>
  <c r="J30" i="4"/>
  <c r="L30" i="4" s="1"/>
  <c r="I30" i="4"/>
  <c r="AC28" i="4"/>
  <c r="Y28" i="4"/>
  <c r="U28" i="4"/>
  <c r="Q28" i="4"/>
  <c r="J28" i="4"/>
  <c r="L28" i="4" s="1"/>
  <c r="I28" i="4"/>
  <c r="AC26" i="4"/>
  <c r="Y26" i="4"/>
  <c r="U26" i="4"/>
  <c r="Q26" i="4"/>
  <c r="J26" i="4"/>
  <c r="L26" i="4" s="1"/>
  <c r="I26" i="4"/>
  <c r="AC24" i="4"/>
  <c r="Y24" i="4"/>
  <c r="U24" i="4"/>
  <c r="Q24" i="4"/>
  <c r="J24" i="4"/>
  <c r="L24" i="4" s="1"/>
  <c r="I24" i="4"/>
  <c r="AC22" i="4"/>
  <c r="Y22" i="4"/>
  <c r="U22" i="4"/>
  <c r="Q22" i="4"/>
  <c r="J22" i="4"/>
  <c r="L22" i="4" s="1"/>
  <c r="I22" i="4"/>
  <c r="AC20" i="4"/>
  <c r="Y20" i="4"/>
  <c r="U20" i="4"/>
  <c r="Q20" i="4"/>
  <c r="J20" i="4"/>
  <c r="L20" i="4" s="1"/>
  <c r="I20" i="4"/>
  <c r="AC18" i="4"/>
  <c r="Y18" i="4"/>
  <c r="U18" i="4"/>
  <c r="Q18" i="4"/>
  <c r="J18" i="4"/>
  <c r="L18" i="4" s="1"/>
  <c r="I18" i="4"/>
  <c r="AC16" i="4"/>
  <c r="Y16" i="4"/>
  <c r="U16" i="4"/>
  <c r="Q16" i="4"/>
  <c r="J16" i="4"/>
  <c r="L16" i="4" s="1"/>
  <c r="I16" i="4"/>
  <c r="AC14" i="4"/>
  <c r="Y14" i="4"/>
  <c r="U14" i="4"/>
  <c r="Q14" i="4"/>
  <c r="J14" i="4"/>
  <c r="L14" i="4" s="1"/>
  <c r="I14" i="4"/>
  <c r="AC12" i="4"/>
  <c r="Y12" i="4"/>
  <c r="U12" i="4"/>
  <c r="Q12" i="4"/>
  <c r="J12" i="4"/>
  <c r="L12" i="4" s="1"/>
  <c r="I12" i="4"/>
  <c r="AC10" i="4"/>
  <c r="Y10" i="4"/>
  <c r="U10" i="4"/>
  <c r="Q10" i="4"/>
  <c r="J10" i="4"/>
  <c r="L10" i="4" s="1"/>
  <c r="I10" i="4"/>
  <c r="AC8" i="4"/>
  <c r="Y8" i="4"/>
  <c r="U8" i="4"/>
  <c r="Q8" i="4"/>
  <c r="J8" i="4"/>
  <c r="L8" i="4" s="1"/>
  <c r="I8" i="4"/>
  <c r="AC3" i="4"/>
  <c r="Y3" i="4"/>
  <c r="U3" i="4"/>
  <c r="Q3" i="4"/>
  <c r="I3" i="4"/>
  <c r="AC5" i="4"/>
  <c r="Y5" i="4"/>
  <c r="U5" i="4"/>
  <c r="Q5" i="4"/>
  <c r="J5" i="4"/>
  <c r="L5" i="4" s="1"/>
  <c r="AC31" i="4"/>
  <c r="Y31" i="4"/>
  <c r="U31" i="4"/>
  <c r="Q31" i="4"/>
  <c r="J31" i="4"/>
  <c r="L31" i="4" s="1"/>
  <c r="I31" i="4"/>
  <c r="AC29" i="4"/>
  <c r="Y29" i="4"/>
  <c r="U29" i="4"/>
  <c r="Q29" i="4"/>
  <c r="J29" i="4"/>
  <c r="L29" i="4" s="1"/>
  <c r="I29" i="4"/>
  <c r="AC27" i="4"/>
  <c r="Y27" i="4"/>
  <c r="U27" i="4"/>
  <c r="Q27" i="4"/>
  <c r="J27" i="4"/>
  <c r="L27" i="4" s="1"/>
  <c r="I27" i="4"/>
  <c r="AC25" i="4"/>
  <c r="Y25" i="4"/>
  <c r="U25" i="4"/>
  <c r="Q25" i="4"/>
  <c r="J25" i="4"/>
  <c r="L25" i="4" s="1"/>
  <c r="I25" i="4"/>
  <c r="AC23" i="4"/>
  <c r="Y23" i="4"/>
  <c r="U23" i="4"/>
  <c r="Q23" i="4"/>
  <c r="J23" i="4"/>
  <c r="L23" i="4" s="1"/>
  <c r="I23" i="4"/>
  <c r="AC21" i="4"/>
  <c r="Y21" i="4"/>
  <c r="U21" i="4"/>
  <c r="Q21" i="4"/>
  <c r="J21" i="4"/>
  <c r="L21" i="4" s="1"/>
  <c r="I21" i="4"/>
  <c r="AC19" i="4"/>
  <c r="Y19" i="4"/>
  <c r="U19" i="4"/>
  <c r="Q19" i="4"/>
  <c r="J19" i="4"/>
  <c r="L19" i="4" s="1"/>
  <c r="I19" i="4"/>
  <c r="AC17" i="4"/>
  <c r="Y17" i="4"/>
  <c r="U17" i="4"/>
  <c r="Q17" i="4"/>
  <c r="J17" i="4"/>
  <c r="L17" i="4" s="1"/>
  <c r="I17" i="4"/>
  <c r="AC15" i="4"/>
  <c r="Y15" i="4"/>
  <c r="U15" i="4"/>
  <c r="Q15" i="4"/>
  <c r="I15" i="4"/>
  <c r="AC13" i="4"/>
  <c r="Y13" i="4"/>
  <c r="U13" i="4"/>
  <c r="Q13" i="4"/>
  <c r="J13" i="4"/>
  <c r="L13" i="4" s="1"/>
  <c r="I13" i="4"/>
  <c r="AC11" i="4"/>
  <c r="Y11" i="4"/>
  <c r="U11" i="4"/>
  <c r="Q11" i="4"/>
  <c r="I11" i="4"/>
  <c r="AC9" i="4"/>
  <c r="Y9" i="4"/>
  <c r="U9" i="4"/>
  <c r="Q9" i="4"/>
  <c r="I9" i="4"/>
  <c r="AC7" i="4"/>
  <c r="Y7" i="4"/>
  <c r="U7" i="4"/>
  <c r="Q7" i="4"/>
  <c r="I7" i="4"/>
  <c r="AC6" i="4"/>
  <c r="Y6" i="4"/>
  <c r="U6" i="4"/>
  <c r="Q6" i="4"/>
  <c r="I6" i="4"/>
  <c r="AC4" i="4"/>
  <c r="Y4" i="4"/>
  <c r="U4" i="4"/>
  <c r="Q4" i="4"/>
  <c r="I4" i="4"/>
  <c r="A1" i="4"/>
  <c r="B33" i="3"/>
  <c r="B32" i="3"/>
  <c r="B31" i="3"/>
  <c r="C30" i="3"/>
  <c r="C29" i="3"/>
  <c r="C28" i="3"/>
  <c r="C27" i="3"/>
  <c r="C26" i="3"/>
  <c r="B22" i="3"/>
  <c r="A22" i="3"/>
  <c r="B20" i="3"/>
  <c r="A20" i="3"/>
  <c r="B18" i="3"/>
  <c r="A18" i="3"/>
  <c r="B11" i="3"/>
  <c r="B2" i="3"/>
  <c r="F3" i="4" l="1"/>
  <c r="E4" i="4"/>
  <c r="F19" i="4"/>
  <c r="D19" i="4"/>
  <c r="F27" i="4"/>
  <c r="D27" i="4"/>
  <c r="D21" i="4"/>
  <c r="F21" i="4"/>
  <c r="D20" i="4"/>
  <c r="F20" i="4"/>
  <c r="F34" i="4"/>
  <c r="D34" i="4"/>
  <c r="D46" i="4"/>
  <c r="F46" i="4"/>
  <c r="F58" i="4"/>
  <c r="D58" i="4"/>
  <c r="F74" i="4"/>
  <c r="D74" i="4"/>
  <c r="D94" i="4"/>
  <c r="F94" i="4"/>
  <c r="D102" i="4"/>
  <c r="F102" i="4"/>
  <c r="D118" i="4"/>
  <c r="F118" i="4"/>
  <c r="D158" i="4"/>
  <c r="F158" i="4"/>
  <c r="D166" i="4"/>
  <c r="F166" i="4"/>
  <c r="D174" i="4"/>
  <c r="F174" i="4"/>
  <c r="D186" i="4"/>
  <c r="F186" i="4"/>
  <c r="D198" i="4"/>
  <c r="F198" i="4"/>
  <c r="D202" i="4"/>
  <c r="F202" i="4"/>
  <c r="D214" i="4"/>
  <c r="F214" i="4"/>
  <c r="D218" i="4"/>
  <c r="F218" i="4"/>
  <c r="D234" i="4"/>
  <c r="F234" i="4"/>
  <c r="D246" i="4"/>
  <c r="F246" i="4"/>
  <c r="D258" i="4"/>
  <c r="F258" i="4"/>
  <c r="D262" i="4"/>
  <c r="F262" i="4"/>
  <c r="D274" i="4"/>
  <c r="F274" i="4"/>
  <c r="D282" i="4"/>
  <c r="F282" i="4"/>
  <c r="D286" i="4"/>
  <c r="F286" i="4"/>
  <c r="D298" i="4"/>
  <c r="F298" i="4"/>
  <c r="D302" i="4"/>
  <c r="F302" i="4"/>
  <c r="D306" i="4"/>
  <c r="F306" i="4"/>
  <c r="D310" i="4"/>
  <c r="F310" i="4"/>
  <c r="D314" i="4"/>
  <c r="F314" i="4"/>
  <c r="D318" i="4"/>
  <c r="F318" i="4"/>
  <c r="D322" i="4"/>
  <c r="F322" i="4"/>
  <c r="D326" i="4"/>
  <c r="F326" i="4"/>
  <c r="D330" i="4"/>
  <c r="F330" i="4"/>
  <c r="D334" i="4"/>
  <c r="F334" i="4"/>
  <c r="D338" i="4"/>
  <c r="F338" i="4"/>
  <c r="D342" i="4"/>
  <c r="F342" i="4"/>
  <c r="D350" i="4"/>
  <c r="F350" i="4"/>
  <c r="D354" i="4"/>
  <c r="F354" i="4"/>
  <c r="D358" i="4"/>
  <c r="F358" i="4"/>
  <c r="D362" i="4"/>
  <c r="F362" i="4"/>
  <c r="D366" i="4"/>
  <c r="F366" i="4"/>
  <c r="D370" i="4"/>
  <c r="F370" i="4"/>
  <c r="D374" i="4"/>
  <c r="F374" i="4"/>
  <c r="D378" i="4"/>
  <c r="F378" i="4"/>
  <c r="D382" i="4"/>
  <c r="F382" i="4"/>
  <c r="D386" i="4"/>
  <c r="F386" i="4"/>
  <c r="D390" i="4"/>
  <c r="F390" i="4"/>
  <c r="D394" i="4"/>
  <c r="F394" i="4"/>
  <c r="D398" i="4"/>
  <c r="F398" i="4"/>
  <c r="D402" i="4"/>
  <c r="F402" i="4"/>
  <c r="D406" i="4"/>
  <c r="F406" i="4"/>
  <c r="D410" i="4"/>
  <c r="F410" i="4"/>
  <c r="D414" i="4"/>
  <c r="F414" i="4"/>
  <c r="D418" i="4"/>
  <c r="F418" i="4"/>
  <c r="D422" i="4"/>
  <c r="F422" i="4"/>
  <c r="D426" i="4"/>
  <c r="F426" i="4"/>
  <c r="D430" i="4"/>
  <c r="F430" i="4"/>
  <c r="D434" i="4"/>
  <c r="F434" i="4"/>
  <c r="D438" i="4"/>
  <c r="F438" i="4"/>
  <c r="D442" i="4"/>
  <c r="F442" i="4"/>
  <c r="D446" i="4"/>
  <c r="F446" i="4"/>
  <c r="D450" i="4"/>
  <c r="F450" i="4"/>
  <c r="D454" i="4"/>
  <c r="F454" i="4"/>
  <c r="D458" i="4"/>
  <c r="F458" i="4"/>
  <c r="D462" i="4"/>
  <c r="F462" i="4"/>
  <c r="D466" i="4"/>
  <c r="F466" i="4"/>
  <c r="D470" i="4"/>
  <c r="F470" i="4"/>
  <c r="D474" i="4"/>
  <c r="F474" i="4"/>
  <c r="D478" i="4"/>
  <c r="F478" i="4"/>
  <c r="D482" i="4"/>
  <c r="F482" i="4"/>
  <c r="D486" i="4"/>
  <c r="F486" i="4"/>
  <c r="D490" i="4"/>
  <c r="F490" i="4"/>
  <c r="D494" i="4"/>
  <c r="F494" i="4"/>
  <c r="D498" i="4"/>
  <c r="F498" i="4"/>
  <c r="D502" i="4"/>
  <c r="F502" i="4"/>
  <c r="D15" i="4"/>
  <c r="F15" i="4"/>
  <c r="F28" i="4"/>
  <c r="D28" i="4"/>
  <c r="F42" i="4"/>
  <c r="D42" i="4"/>
  <c r="D54" i="4"/>
  <c r="F54" i="4"/>
  <c r="F90" i="4"/>
  <c r="D90" i="4"/>
  <c r="D110" i="4"/>
  <c r="F110" i="4"/>
  <c r="D134" i="4"/>
  <c r="F134" i="4"/>
  <c r="D150" i="4"/>
  <c r="F150" i="4"/>
  <c r="F162" i="4"/>
  <c r="D162" i="4"/>
  <c r="D182" i="4"/>
  <c r="F182" i="4"/>
  <c r="D194" i="4"/>
  <c r="F194" i="4"/>
  <c r="D206" i="4"/>
  <c r="F206" i="4"/>
  <c r="D210" i="4"/>
  <c r="F210" i="4"/>
  <c r="D222" i="4"/>
  <c r="F222" i="4"/>
  <c r="D226" i="4"/>
  <c r="F226" i="4"/>
  <c r="D230" i="4"/>
  <c r="F230" i="4"/>
  <c r="D238" i="4"/>
  <c r="F238" i="4"/>
  <c r="D242" i="4"/>
  <c r="F242" i="4"/>
  <c r="D250" i="4"/>
  <c r="F250" i="4"/>
  <c r="D254" i="4"/>
  <c r="F254" i="4"/>
  <c r="D266" i="4"/>
  <c r="F266" i="4"/>
  <c r="D270" i="4"/>
  <c r="F270" i="4"/>
  <c r="D278" i="4"/>
  <c r="F278" i="4"/>
  <c r="D290" i="4"/>
  <c r="F290" i="4"/>
  <c r="D294" i="4"/>
  <c r="F294" i="4"/>
  <c r="D346" i="4"/>
  <c r="F346" i="4"/>
  <c r="D17" i="4"/>
  <c r="F17" i="4"/>
  <c r="D25" i="4"/>
  <c r="F25" i="4"/>
  <c r="D62" i="4"/>
  <c r="F62" i="4"/>
  <c r="D70" i="4"/>
  <c r="F70" i="4"/>
  <c r="F82" i="4"/>
  <c r="D82" i="4"/>
  <c r="F106" i="4"/>
  <c r="D106" i="4"/>
  <c r="F114" i="4"/>
  <c r="D114" i="4"/>
  <c r="D126" i="4"/>
  <c r="F126" i="4"/>
  <c r="F138" i="4"/>
  <c r="D138" i="4"/>
  <c r="F146" i="4"/>
  <c r="D146" i="4"/>
  <c r="F154" i="4"/>
  <c r="D154" i="4"/>
  <c r="D178" i="4"/>
  <c r="F178" i="4"/>
  <c r="D33" i="4"/>
  <c r="F33" i="4"/>
  <c r="D45" i="4"/>
  <c r="F45" i="4"/>
  <c r="D65" i="4"/>
  <c r="F65" i="4"/>
  <c r="D77" i="4"/>
  <c r="F77" i="4"/>
  <c r="D93" i="4"/>
  <c r="F93" i="4"/>
  <c r="D105" i="4"/>
  <c r="F105" i="4"/>
  <c r="D109" i="4"/>
  <c r="F109" i="4"/>
  <c r="D113" i="4"/>
  <c r="F113" i="4"/>
  <c r="D117" i="4"/>
  <c r="F117" i="4"/>
  <c r="D125" i="4"/>
  <c r="F125" i="4"/>
  <c r="D129" i="4"/>
  <c r="F129" i="4"/>
  <c r="D133" i="4"/>
  <c r="F133" i="4"/>
  <c r="D137" i="4"/>
  <c r="F137" i="4"/>
  <c r="D141" i="4"/>
  <c r="F141" i="4"/>
  <c r="D145" i="4"/>
  <c r="F145" i="4"/>
  <c r="D149" i="4"/>
  <c r="F149" i="4"/>
  <c r="D153" i="4"/>
  <c r="F153" i="4"/>
  <c r="D157" i="4"/>
  <c r="F157" i="4"/>
  <c r="D161" i="4"/>
  <c r="F161" i="4"/>
  <c r="D165" i="4"/>
  <c r="E165" i="4"/>
  <c r="F165" i="4"/>
  <c r="D169" i="4"/>
  <c r="F169" i="4"/>
  <c r="D173" i="4"/>
  <c r="F173" i="4"/>
  <c r="B174" i="4" s="1"/>
  <c r="D177" i="4"/>
  <c r="F177" i="4"/>
  <c r="D181" i="4"/>
  <c r="F181" i="4"/>
  <c r="D185" i="4"/>
  <c r="F185" i="4"/>
  <c r="D189" i="4"/>
  <c r="F189" i="4"/>
  <c r="D193" i="4"/>
  <c r="F193" i="4"/>
  <c r="D197" i="4"/>
  <c r="F197" i="4"/>
  <c r="D201" i="4"/>
  <c r="F201" i="4"/>
  <c r="D205" i="4"/>
  <c r="F205" i="4"/>
  <c r="D209" i="4"/>
  <c r="F209" i="4"/>
  <c r="D213" i="4"/>
  <c r="F213" i="4"/>
  <c r="D217" i="4"/>
  <c r="F217" i="4"/>
  <c r="D221" i="4"/>
  <c r="F221" i="4"/>
  <c r="D225" i="4"/>
  <c r="F225" i="4"/>
  <c r="D229" i="4"/>
  <c r="F229" i="4"/>
  <c r="D233" i="4"/>
  <c r="F233" i="4"/>
  <c r="D237" i="4"/>
  <c r="F237" i="4"/>
  <c r="D241" i="4"/>
  <c r="F241" i="4"/>
  <c r="D245" i="4"/>
  <c r="F245" i="4"/>
  <c r="B246" i="4" s="1"/>
  <c r="D249" i="4"/>
  <c r="F249" i="4"/>
  <c r="D253" i="4"/>
  <c r="F253" i="4"/>
  <c r="D257" i="4"/>
  <c r="F257" i="4"/>
  <c r="B258" i="4" s="1"/>
  <c r="D261" i="4"/>
  <c r="F261" i="4"/>
  <c r="D265" i="4"/>
  <c r="F265" i="4"/>
  <c r="D269" i="4"/>
  <c r="F269" i="4"/>
  <c r="D273" i="4"/>
  <c r="F273" i="4"/>
  <c r="D277" i="4"/>
  <c r="F277" i="4"/>
  <c r="D281" i="4"/>
  <c r="F281" i="4"/>
  <c r="B282" i="4" s="1"/>
  <c r="D285" i="4"/>
  <c r="F285" i="4"/>
  <c r="B286" i="4" s="1"/>
  <c r="D289" i="4"/>
  <c r="F289" i="4"/>
  <c r="D293" i="4"/>
  <c r="F293" i="4"/>
  <c r="D297" i="4"/>
  <c r="F297" i="4"/>
  <c r="D301" i="4"/>
  <c r="F301" i="4"/>
  <c r="D305" i="4"/>
  <c r="F305" i="4"/>
  <c r="D309" i="4"/>
  <c r="F309" i="4"/>
  <c r="D313" i="4"/>
  <c r="F313" i="4"/>
  <c r="D317" i="4"/>
  <c r="F317" i="4"/>
  <c r="D321" i="4"/>
  <c r="F321" i="4"/>
  <c r="B322" i="4" s="1"/>
  <c r="D325" i="4"/>
  <c r="F325" i="4"/>
  <c r="D329" i="4"/>
  <c r="F329" i="4"/>
  <c r="D333" i="4"/>
  <c r="F333" i="4"/>
  <c r="D337" i="4"/>
  <c r="F337" i="4"/>
  <c r="B338" i="4" s="1"/>
  <c r="D341" i="4"/>
  <c r="F341" i="4"/>
  <c r="D345" i="4"/>
  <c r="F345" i="4"/>
  <c r="D349" i="4"/>
  <c r="F349" i="4"/>
  <c r="D353" i="4"/>
  <c r="F353" i="4"/>
  <c r="D357" i="4"/>
  <c r="F357" i="4"/>
  <c r="B358" i="4" s="1"/>
  <c r="D361" i="4"/>
  <c r="F361" i="4"/>
  <c r="D365" i="4"/>
  <c r="F365" i="4"/>
  <c r="D369" i="4"/>
  <c r="F369" i="4"/>
  <c r="D373" i="4"/>
  <c r="F373" i="4"/>
  <c r="B374" i="4" s="1"/>
  <c r="F377" i="4"/>
  <c r="B378" i="4" s="1"/>
  <c r="D377" i="4"/>
  <c r="D381" i="4"/>
  <c r="F381" i="4"/>
  <c r="D385" i="4"/>
  <c r="F385" i="4"/>
  <c r="D389" i="4"/>
  <c r="F389" i="4"/>
  <c r="F393" i="4"/>
  <c r="B394" i="4" s="1"/>
  <c r="D393" i="4"/>
  <c r="D397" i="4"/>
  <c r="F397" i="4"/>
  <c r="F401" i="4"/>
  <c r="D401" i="4"/>
  <c r="D405" i="4"/>
  <c r="F405" i="4"/>
  <c r="D409" i="4"/>
  <c r="F409" i="4"/>
  <c r="D413" i="4"/>
  <c r="F413" i="4"/>
  <c r="F417" i="4"/>
  <c r="D417" i="4"/>
  <c r="D421" i="4"/>
  <c r="F421" i="4"/>
  <c r="D425" i="4"/>
  <c r="F425" i="4"/>
  <c r="D429" i="4"/>
  <c r="F429" i="4"/>
  <c r="F433" i="4"/>
  <c r="D433" i="4"/>
  <c r="D437" i="4"/>
  <c r="F437" i="4"/>
  <c r="D441" i="4"/>
  <c r="F441" i="4"/>
  <c r="B442" i="4" s="1"/>
  <c r="D445" i="4"/>
  <c r="F445" i="4"/>
  <c r="F449" i="4"/>
  <c r="D449" i="4"/>
  <c r="D453" i="4"/>
  <c r="F453" i="4"/>
  <c r="D457" i="4"/>
  <c r="F457" i="4"/>
  <c r="D461" i="4"/>
  <c r="F461" i="4"/>
  <c r="F465" i="4"/>
  <c r="D465" i="4"/>
  <c r="D469" i="4"/>
  <c r="F469" i="4"/>
  <c r="D473" i="4"/>
  <c r="F473" i="4"/>
  <c r="D477" i="4"/>
  <c r="F477" i="4"/>
  <c r="F481" i="4"/>
  <c r="D481" i="4"/>
  <c r="D485" i="4"/>
  <c r="F485" i="4"/>
  <c r="F489" i="4"/>
  <c r="D489" i="4"/>
  <c r="D493" i="4"/>
  <c r="F493" i="4"/>
  <c r="D497" i="4"/>
  <c r="F497" i="4"/>
  <c r="D501" i="4"/>
  <c r="F501" i="4"/>
  <c r="D5" i="4"/>
  <c r="F5" i="4"/>
  <c r="D38" i="4"/>
  <c r="F38" i="4"/>
  <c r="F50" i="4"/>
  <c r="D50" i="4"/>
  <c r="D78" i="4"/>
  <c r="F78" i="4"/>
  <c r="D86" i="4"/>
  <c r="F86" i="4"/>
  <c r="F98" i="4"/>
  <c r="D98" i="4"/>
  <c r="F122" i="4"/>
  <c r="D122" i="4"/>
  <c r="F130" i="4"/>
  <c r="D130" i="4"/>
  <c r="D142" i="4"/>
  <c r="F142" i="4"/>
  <c r="F170" i="4"/>
  <c r="D170" i="4"/>
  <c r="D190" i="4"/>
  <c r="F190" i="4"/>
  <c r="F10" i="4"/>
  <c r="D10" i="4"/>
  <c r="F18" i="4"/>
  <c r="D18" i="4"/>
  <c r="F26" i="4"/>
  <c r="D26" i="4"/>
  <c r="D37" i="4"/>
  <c r="F37" i="4"/>
  <c r="D41" i="4"/>
  <c r="F41" i="4"/>
  <c r="D49" i="4"/>
  <c r="F49" i="4"/>
  <c r="D53" i="4"/>
  <c r="F53" i="4"/>
  <c r="D57" i="4"/>
  <c r="F57" i="4"/>
  <c r="D61" i="4"/>
  <c r="F61" i="4"/>
  <c r="D69" i="4"/>
  <c r="F69" i="4"/>
  <c r="D73" i="4"/>
  <c r="F73" i="4"/>
  <c r="D81" i="4"/>
  <c r="F81" i="4"/>
  <c r="D85" i="4"/>
  <c r="F85" i="4"/>
  <c r="D89" i="4"/>
  <c r="F89" i="4"/>
  <c r="D97" i="4"/>
  <c r="F97" i="4"/>
  <c r="D101" i="4"/>
  <c r="F101" i="4"/>
  <c r="D121" i="4"/>
  <c r="F121" i="4"/>
  <c r="D23" i="4"/>
  <c r="F23" i="4"/>
  <c r="D31" i="4"/>
  <c r="F31" i="4"/>
  <c r="F12" i="4"/>
  <c r="D12" i="4"/>
  <c r="D8" i="4"/>
  <c r="F8" i="4"/>
  <c r="D16" i="4"/>
  <c r="F16" i="4"/>
  <c r="D24" i="4"/>
  <c r="F24" i="4"/>
  <c r="D32" i="4"/>
  <c r="F32" i="4"/>
  <c r="F36" i="4"/>
  <c r="D36" i="4"/>
  <c r="D40" i="4"/>
  <c r="F40" i="4"/>
  <c r="D44" i="4"/>
  <c r="F44" i="4"/>
  <c r="D48" i="4"/>
  <c r="F48" i="4"/>
  <c r="F52" i="4"/>
  <c r="D52" i="4"/>
  <c r="D56" i="4"/>
  <c r="F56" i="4"/>
  <c r="F60" i="4"/>
  <c r="D60" i="4"/>
  <c r="D64" i="4"/>
  <c r="F64" i="4"/>
  <c r="F68" i="4"/>
  <c r="D68" i="4"/>
  <c r="D72" i="4"/>
  <c r="F72" i="4"/>
  <c r="D76" i="4"/>
  <c r="F76" i="4"/>
  <c r="D80" i="4"/>
  <c r="F80" i="4"/>
  <c r="F84" i="4"/>
  <c r="D84" i="4"/>
  <c r="D88" i="4"/>
  <c r="F88" i="4"/>
  <c r="F92" i="4"/>
  <c r="D92" i="4"/>
  <c r="D96" i="4"/>
  <c r="F96" i="4"/>
  <c r="F100" i="4"/>
  <c r="D100" i="4"/>
  <c r="D104" i="4"/>
  <c r="F104" i="4"/>
  <c r="B105" i="4" s="1"/>
  <c r="D108" i="4"/>
  <c r="F108" i="4"/>
  <c r="D112" i="4"/>
  <c r="F112" i="4"/>
  <c r="F116" i="4"/>
  <c r="D116" i="4"/>
  <c r="D120" i="4"/>
  <c r="F120" i="4"/>
  <c r="F124" i="4"/>
  <c r="D124" i="4"/>
  <c r="D128" i="4"/>
  <c r="F128" i="4"/>
  <c r="F132" i="4"/>
  <c r="D132" i="4"/>
  <c r="D136" i="4"/>
  <c r="F136" i="4"/>
  <c r="D140" i="4"/>
  <c r="F140" i="4"/>
  <c r="D144" i="4"/>
  <c r="F144" i="4"/>
  <c r="F148" i="4"/>
  <c r="D148" i="4"/>
  <c r="D152" i="4"/>
  <c r="F152" i="4"/>
  <c r="F156" i="4"/>
  <c r="D156" i="4"/>
  <c r="D160" i="4"/>
  <c r="F160" i="4"/>
  <c r="F164" i="4"/>
  <c r="B165" i="4" s="1"/>
  <c r="D164" i="4"/>
  <c r="D168" i="4"/>
  <c r="F168" i="4"/>
  <c r="D172" i="4"/>
  <c r="F172" i="4"/>
  <c r="D176" i="4"/>
  <c r="F176" i="4"/>
  <c r="D180" i="4"/>
  <c r="F180" i="4"/>
  <c r="D184" i="4"/>
  <c r="F184" i="4"/>
  <c r="D188" i="4"/>
  <c r="F188" i="4"/>
  <c r="D192" i="4"/>
  <c r="F192" i="4"/>
  <c r="D196" i="4"/>
  <c r="F196" i="4"/>
  <c r="D200" i="4"/>
  <c r="F200" i="4"/>
  <c r="D204" i="4"/>
  <c r="F204" i="4"/>
  <c r="D208" i="4"/>
  <c r="F208" i="4"/>
  <c r="D212" i="4"/>
  <c r="F212" i="4"/>
  <c r="D216" i="4"/>
  <c r="F216" i="4"/>
  <c r="D220" i="4"/>
  <c r="F220" i="4"/>
  <c r="D224" i="4"/>
  <c r="F224" i="4"/>
  <c r="D228" i="4"/>
  <c r="F228" i="4"/>
  <c r="D232" i="4"/>
  <c r="F232" i="4"/>
  <c r="D236" i="4"/>
  <c r="F236" i="4"/>
  <c r="D240" i="4"/>
  <c r="F240" i="4"/>
  <c r="D244" i="4"/>
  <c r="F244" i="4"/>
  <c r="D248" i="4"/>
  <c r="F248" i="4"/>
  <c r="D252" i="4"/>
  <c r="F252" i="4"/>
  <c r="D256" i="4"/>
  <c r="F256" i="4"/>
  <c r="D260" i="4"/>
  <c r="F260" i="4"/>
  <c r="D264" i="4"/>
  <c r="F264" i="4"/>
  <c r="D268" i="4"/>
  <c r="F268" i="4"/>
  <c r="D272" i="4"/>
  <c r="F272" i="4"/>
  <c r="D276" i="4"/>
  <c r="F276" i="4"/>
  <c r="D280" i="4"/>
  <c r="F280" i="4"/>
  <c r="D284" i="4"/>
  <c r="F284" i="4"/>
  <c r="D288" i="4"/>
  <c r="F288" i="4"/>
  <c r="D292" i="4"/>
  <c r="F292" i="4"/>
  <c r="D296" i="4"/>
  <c r="F296" i="4"/>
  <c r="D300" i="4"/>
  <c r="F300" i="4"/>
  <c r="D304" i="4"/>
  <c r="F304" i="4"/>
  <c r="D308" i="4"/>
  <c r="F308" i="4"/>
  <c r="D312" i="4"/>
  <c r="F312" i="4"/>
  <c r="F316" i="4"/>
  <c r="D316" i="4"/>
  <c r="D320" i="4"/>
  <c r="F320" i="4"/>
  <c r="D324" i="4"/>
  <c r="F324" i="4"/>
  <c r="D328" i="4"/>
  <c r="F328" i="4"/>
  <c r="D332" i="4"/>
  <c r="F332" i="4"/>
  <c r="D336" i="4"/>
  <c r="F336" i="4"/>
  <c r="D340" i="4"/>
  <c r="F340" i="4"/>
  <c r="D344" i="4"/>
  <c r="F344" i="4"/>
  <c r="D348" i="4"/>
  <c r="F348" i="4"/>
  <c r="D352" i="4"/>
  <c r="F352" i="4"/>
  <c r="D356" i="4"/>
  <c r="F356" i="4"/>
  <c r="D360" i="4"/>
  <c r="F360" i="4"/>
  <c r="D364" i="4"/>
  <c r="F364" i="4"/>
  <c r="D368" i="4"/>
  <c r="F368" i="4"/>
  <c r="D372" i="4"/>
  <c r="F372" i="4"/>
  <c r="D376" i="4"/>
  <c r="F376" i="4"/>
  <c r="D380" i="4"/>
  <c r="F380" i="4"/>
  <c r="D384" i="4"/>
  <c r="F384" i="4"/>
  <c r="D388" i="4"/>
  <c r="F388" i="4"/>
  <c r="D392" i="4"/>
  <c r="F392" i="4"/>
  <c r="F396" i="4"/>
  <c r="D396" i="4"/>
  <c r="D400" i="4"/>
  <c r="F400" i="4"/>
  <c r="D404" i="4"/>
  <c r="F404" i="4"/>
  <c r="D408" i="4"/>
  <c r="F408" i="4"/>
  <c r="D412" i="4"/>
  <c r="F412" i="4"/>
  <c r="D416" i="4"/>
  <c r="F416" i="4"/>
  <c r="D420" i="4"/>
  <c r="F420" i="4"/>
  <c r="D424" i="4"/>
  <c r="F424" i="4"/>
  <c r="D428" i="4"/>
  <c r="F428" i="4"/>
  <c r="F432" i="4"/>
  <c r="D432" i="4"/>
  <c r="F436" i="4"/>
  <c r="D436" i="4"/>
  <c r="F440" i="4"/>
  <c r="D440" i="4"/>
  <c r="D444" i="4"/>
  <c r="F444" i="4"/>
  <c r="F448" i="4"/>
  <c r="D448" i="4"/>
  <c r="F452" i="4"/>
  <c r="D452" i="4"/>
  <c r="F456" i="4"/>
  <c r="D456" i="4"/>
  <c r="D460" i="4"/>
  <c r="F460" i="4"/>
  <c r="F464" i="4"/>
  <c r="D464" i="4"/>
  <c r="F468" i="4"/>
  <c r="D468" i="4"/>
  <c r="D472" i="4"/>
  <c r="F472" i="4"/>
  <c r="D476" i="4"/>
  <c r="F476" i="4"/>
  <c r="F480" i="4"/>
  <c r="D480" i="4"/>
  <c r="D484" i="4"/>
  <c r="F484" i="4"/>
  <c r="F488" i="4"/>
  <c r="D488" i="4"/>
  <c r="D492" i="4"/>
  <c r="F492" i="4"/>
  <c r="F496" i="4"/>
  <c r="D496" i="4"/>
  <c r="D500" i="4"/>
  <c r="F500" i="4"/>
  <c r="D29" i="4"/>
  <c r="F29" i="4"/>
  <c r="D13" i="4"/>
  <c r="F13" i="4"/>
  <c r="D14" i="4"/>
  <c r="F14" i="4"/>
  <c r="D22" i="4"/>
  <c r="F22" i="4"/>
  <c r="D30" i="4"/>
  <c r="F30" i="4"/>
  <c r="F35" i="4"/>
  <c r="D35" i="4"/>
  <c r="D39" i="4"/>
  <c r="F39" i="4"/>
  <c r="D43" i="4"/>
  <c r="F43" i="4"/>
  <c r="D47" i="4"/>
  <c r="F47" i="4"/>
  <c r="B47" i="4" s="1"/>
  <c r="F51" i="4"/>
  <c r="D51" i="4"/>
  <c r="D55" i="4"/>
  <c r="F55" i="4"/>
  <c r="B55" i="4" s="1"/>
  <c r="F59" i="4"/>
  <c r="D59" i="4"/>
  <c r="D63" i="4"/>
  <c r="F63" i="4"/>
  <c r="D67" i="4"/>
  <c r="F67" i="4"/>
  <c r="D71" i="4"/>
  <c r="F71" i="4"/>
  <c r="D75" i="4"/>
  <c r="F75" i="4"/>
  <c r="D79" i="4"/>
  <c r="F79" i="4"/>
  <c r="F83" i="4"/>
  <c r="D83" i="4"/>
  <c r="D87" i="4"/>
  <c r="F87" i="4"/>
  <c r="B87" i="4" s="1"/>
  <c r="F91" i="4"/>
  <c r="D91" i="4"/>
  <c r="D95" i="4"/>
  <c r="F95" i="4"/>
  <c r="B95" i="4" s="1"/>
  <c r="D99" i="4"/>
  <c r="F99" i="4"/>
  <c r="D103" i="4"/>
  <c r="F103" i="4"/>
  <c r="D107" i="4"/>
  <c r="F107" i="4"/>
  <c r="D111" i="4"/>
  <c r="F111" i="4"/>
  <c r="F115" i="4"/>
  <c r="D115" i="4"/>
  <c r="D119" i="4"/>
  <c r="F119" i="4"/>
  <c r="F123" i="4"/>
  <c r="D123" i="4"/>
  <c r="D127" i="4"/>
  <c r="F127" i="4"/>
  <c r="D131" i="4"/>
  <c r="F131" i="4"/>
  <c r="D135" i="4"/>
  <c r="F135" i="4"/>
  <c r="B135" i="4" s="1"/>
  <c r="D139" i="4"/>
  <c r="F139" i="4"/>
  <c r="D143" i="4"/>
  <c r="F143" i="4"/>
  <c r="B143" i="4" s="1"/>
  <c r="F147" i="4"/>
  <c r="B147" i="4" s="1"/>
  <c r="D147" i="4"/>
  <c r="D151" i="4"/>
  <c r="F151" i="4"/>
  <c r="F155" i="4"/>
  <c r="D155" i="4"/>
  <c r="D159" i="4"/>
  <c r="F159" i="4"/>
  <c r="D163" i="4"/>
  <c r="F163" i="4"/>
  <c r="D167" i="4"/>
  <c r="F167" i="4"/>
  <c r="B167" i="4" s="1"/>
  <c r="D171" i="4"/>
  <c r="F171" i="4"/>
  <c r="D175" i="4"/>
  <c r="F175" i="4"/>
  <c r="B175" i="4" s="1"/>
  <c r="D179" i="4"/>
  <c r="F179" i="4"/>
  <c r="D183" i="4"/>
  <c r="F183" i="4"/>
  <c r="F187" i="4"/>
  <c r="D187" i="4"/>
  <c r="D191" i="4"/>
  <c r="F191" i="4"/>
  <c r="D195" i="4"/>
  <c r="F195" i="4"/>
  <c r="B196" i="4" s="1"/>
  <c r="D199" i="4"/>
  <c r="F199" i="4"/>
  <c r="D203" i="4"/>
  <c r="F203" i="4"/>
  <c r="B203" i="4" s="1"/>
  <c r="D207" i="4"/>
  <c r="F207" i="4"/>
  <c r="D211" i="4"/>
  <c r="F211" i="4"/>
  <c r="D215" i="4"/>
  <c r="F215" i="4"/>
  <c r="F219" i="4"/>
  <c r="D219" i="4"/>
  <c r="D223" i="4"/>
  <c r="F223" i="4"/>
  <c r="D227" i="4"/>
  <c r="F227" i="4"/>
  <c r="D231" i="4"/>
  <c r="F231" i="4"/>
  <c r="D235" i="4"/>
  <c r="F235" i="4"/>
  <c r="D239" i="4"/>
  <c r="F239" i="4"/>
  <c r="D243" i="4"/>
  <c r="F243" i="4"/>
  <c r="B244" i="4" s="1"/>
  <c r="D247" i="4"/>
  <c r="F247" i="4"/>
  <c r="B247" i="4" s="1"/>
  <c r="F251" i="4"/>
  <c r="D251" i="4"/>
  <c r="D255" i="4"/>
  <c r="F255" i="4"/>
  <c r="B255" i="4" s="1"/>
  <c r="D259" i="4"/>
  <c r="F259" i="4"/>
  <c r="D263" i="4"/>
  <c r="F263" i="4"/>
  <c r="D267" i="4"/>
  <c r="F267" i="4"/>
  <c r="D271" i="4"/>
  <c r="F271" i="4"/>
  <c r="D275" i="4"/>
  <c r="F275" i="4"/>
  <c r="B276" i="4" s="1"/>
  <c r="D279" i="4"/>
  <c r="F279" i="4"/>
  <c r="F283" i="4"/>
  <c r="B283" i="4" s="1"/>
  <c r="D283" i="4"/>
  <c r="D287" i="4"/>
  <c r="F287" i="4"/>
  <c r="D291" i="4"/>
  <c r="F291" i="4"/>
  <c r="D295" i="4"/>
  <c r="F295" i="4"/>
  <c r="D299" i="4"/>
  <c r="F299" i="4"/>
  <c r="D303" i="4"/>
  <c r="F303" i="4"/>
  <c r="D307" i="4"/>
  <c r="F307" i="4"/>
  <c r="B307" i="4" s="1"/>
  <c r="D311" i="4"/>
  <c r="F311" i="4"/>
  <c r="F315" i="4"/>
  <c r="D315" i="4"/>
  <c r="D319" i="4"/>
  <c r="F319" i="4"/>
  <c r="D323" i="4"/>
  <c r="F323" i="4"/>
  <c r="B323" i="4" s="1"/>
  <c r="D327" i="4"/>
  <c r="F327" i="4"/>
  <c r="D331" i="4"/>
  <c r="F331" i="4"/>
  <c r="D335" i="4"/>
  <c r="F335" i="4"/>
  <c r="D339" i="4"/>
  <c r="F339" i="4"/>
  <c r="D343" i="4"/>
  <c r="F343" i="4"/>
  <c r="F347" i="4"/>
  <c r="D347" i="4"/>
  <c r="D351" i="4"/>
  <c r="F351" i="4"/>
  <c r="D355" i="4"/>
  <c r="F355" i="4"/>
  <c r="D359" i="4"/>
  <c r="F359" i="4"/>
  <c r="B359" i="4" s="1"/>
  <c r="D363" i="4"/>
  <c r="F363" i="4"/>
  <c r="D367" i="4"/>
  <c r="F367" i="4"/>
  <c r="D371" i="4"/>
  <c r="F371" i="4"/>
  <c r="D375" i="4"/>
  <c r="F375" i="4"/>
  <c r="B375" i="4" s="1"/>
  <c r="D379" i="4"/>
  <c r="F379" i="4"/>
  <c r="D383" i="4"/>
  <c r="F383" i="4"/>
  <c r="D387" i="4"/>
  <c r="F387" i="4"/>
  <c r="D391" i="4"/>
  <c r="F391" i="4"/>
  <c r="B391" i="4" s="1"/>
  <c r="F395" i="4"/>
  <c r="B395" i="4" s="1"/>
  <c r="D395" i="4"/>
  <c r="D399" i="4"/>
  <c r="F399" i="4"/>
  <c r="D403" i="4"/>
  <c r="F403" i="4"/>
  <c r="D407" i="4"/>
  <c r="F407" i="4"/>
  <c r="B407" i="4" s="1"/>
  <c r="D411" i="4"/>
  <c r="F411" i="4"/>
  <c r="D415" i="4"/>
  <c r="F415" i="4"/>
  <c r="F419" i="4"/>
  <c r="D419" i="4"/>
  <c r="D423" i="4"/>
  <c r="F423" i="4"/>
  <c r="B423" i="4" s="1"/>
  <c r="D427" i="4"/>
  <c r="F427" i="4"/>
  <c r="D431" i="4"/>
  <c r="F431" i="4"/>
  <c r="F435" i="4"/>
  <c r="D435" i="4"/>
  <c r="D439" i="4"/>
  <c r="F439" i="4"/>
  <c r="D443" i="4"/>
  <c r="F443" i="4"/>
  <c r="D447" i="4"/>
  <c r="F447" i="4"/>
  <c r="F451" i="4"/>
  <c r="D451" i="4"/>
  <c r="D455" i="4"/>
  <c r="F455" i="4"/>
  <c r="D459" i="4"/>
  <c r="F459" i="4"/>
  <c r="D463" i="4"/>
  <c r="F463" i="4"/>
  <c r="F467" i="4"/>
  <c r="D467" i="4"/>
  <c r="D471" i="4"/>
  <c r="F471" i="4"/>
  <c r="B471" i="4" s="1"/>
  <c r="D475" i="4"/>
  <c r="F475" i="4"/>
  <c r="D479" i="4"/>
  <c r="F479" i="4"/>
  <c r="F483" i="4"/>
  <c r="D483" i="4"/>
  <c r="D487" i="4"/>
  <c r="F487" i="4"/>
  <c r="B487" i="4" s="1"/>
  <c r="D491" i="4"/>
  <c r="F491" i="4"/>
  <c r="D495" i="4"/>
  <c r="F495" i="4"/>
  <c r="D499" i="4"/>
  <c r="F499" i="4"/>
  <c r="B500" i="4" s="1"/>
  <c r="E5" i="4"/>
  <c r="E40" i="4"/>
  <c r="E22" i="4"/>
  <c r="E34" i="4"/>
  <c r="E37" i="4"/>
  <c r="E44" i="4"/>
  <c r="E47" i="4"/>
  <c r="E50" i="4"/>
  <c r="E53" i="4"/>
  <c r="E55" i="4"/>
  <c r="E57" i="4"/>
  <c r="E60" i="4"/>
  <c r="E62" i="4"/>
  <c r="E64" i="4"/>
  <c r="E66" i="4"/>
  <c r="E68" i="4"/>
  <c r="E70" i="4"/>
  <c r="E35" i="4"/>
  <c r="E38" i="4"/>
  <c r="E41" i="4"/>
  <c r="E43" i="4"/>
  <c r="E46" i="4"/>
  <c r="E49" i="4"/>
  <c r="E51" i="4"/>
  <c r="E54" i="4"/>
  <c r="E56" i="4"/>
  <c r="E59" i="4"/>
  <c r="E61" i="4"/>
  <c r="E63" i="4"/>
  <c r="E65" i="4"/>
  <c r="E67" i="4"/>
  <c r="E69" i="4"/>
  <c r="E71" i="4"/>
  <c r="E33" i="4"/>
  <c r="E36" i="4"/>
  <c r="E39" i="4"/>
  <c r="E42" i="4"/>
  <c r="E45" i="4"/>
  <c r="E48" i="4"/>
  <c r="E52" i="4"/>
  <c r="E58" i="4"/>
  <c r="E72" i="4"/>
  <c r="E10" i="4"/>
  <c r="E74" i="4"/>
  <c r="E94" i="4"/>
  <c r="E97" i="4"/>
  <c r="E102" i="4"/>
  <c r="E105" i="4"/>
  <c r="E108" i="4"/>
  <c r="E112" i="4"/>
  <c r="E118" i="4"/>
  <c r="E121" i="4"/>
  <c r="E124" i="4"/>
  <c r="E127" i="4"/>
  <c r="E128" i="4"/>
  <c r="E132" i="4"/>
  <c r="E100" i="4"/>
  <c r="E103" i="4"/>
  <c r="E106" i="4"/>
  <c r="E109" i="4"/>
  <c r="E111" i="4"/>
  <c r="E117" i="4"/>
  <c r="E120" i="4"/>
  <c r="E123" i="4"/>
  <c r="E126" i="4"/>
  <c r="E129" i="4"/>
  <c r="E131" i="4"/>
  <c r="E77" i="4"/>
  <c r="E95" i="4"/>
  <c r="E101" i="4"/>
  <c r="E104" i="4"/>
  <c r="E107" i="4"/>
  <c r="E110" i="4"/>
  <c r="E114" i="4"/>
  <c r="E119" i="4"/>
  <c r="E122" i="4"/>
  <c r="E125" i="4"/>
  <c r="E130" i="4"/>
  <c r="E133" i="4"/>
  <c r="E73" i="4"/>
  <c r="E96" i="4"/>
  <c r="E116" i="4"/>
  <c r="E76" i="4"/>
  <c r="E98" i="4"/>
  <c r="E113" i="4"/>
  <c r="E75" i="4"/>
  <c r="E99" i="4"/>
  <c r="E115" i="4"/>
  <c r="E82" i="4"/>
  <c r="E88" i="4"/>
  <c r="E83" i="4"/>
  <c r="E90" i="4"/>
  <c r="E79" i="4"/>
  <c r="E84" i="4"/>
  <c r="E93" i="4"/>
  <c r="E87" i="4"/>
  <c r="E81" i="4"/>
  <c r="E89" i="4"/>
  <c r="E78" i="4"/>
  <c r="E85" i="4"/>
  <c r="E92" i="4"/>
  <c r="E80" i="4"/>
  <c r="E86" i="4"/>
  <c r="E91" i="4"/>
  <c r="E32" i="4"/>
  <c r="E27" i="4"/>
  <c r="E24" i="4"/>
  <c r="E31" i="4"/>
  <c r="E15" i="4"/>
  <c r="E26" i="4"/>
  <c r="E23" i="4"/>
  <c r="E135" i="4"/>
  <c r="E140" i="4"/>
  <c r="E145" i="4"/>
  <c r="E150" i="4"/>
  <c r="E156" i="4"/>
  <c r="E161" i="4"/>
  <c r="E166" i="4"/>
  <c r="E171" i="4"/>
  <c r="E177" i="4"/>
  <c r="E180" i="4"/>
  <c r="E185" i="4"/>
  <c r="E192" i="4"/>
  <c r="E197" i="4"/>
  <c r="E201" i="4"/>
  <c r="E204" i="4"/>
  <c r="E207" i="4"/>
  <c r="E208" i="4"/>
  <c r="E210" i="4"/>
  <c r="E211" i="4"/>
  <c r="E212" i="4"/>
  <c r="E213" i="4"/>
  <c r="E214" i="4"/>
  <c r="E215" i="4"/>
  <c r="E216" i="4"/>
  <c r="E217" i="4"/>
  <c r="E218" i="4"/>
  <c r="E219" i="4"/>
  <c r="E220" i="4"/>
  <c r="E222" i="4"/>
  <c r="E223" i="4"/>
  <c r="E227" i="4"/>
  <c r="E228" i="4"/>
  <c r="E229" i="4"/>
  <c r="E230" i="4"/>
  <c r="E231" i="4"/>
  <c r="E232" i="4"/>
  <c r="E233" i="4"/>
  <c r="E234" i="4"/>
  <c r="E235" i="4"/>
  <c r="E236" i="4"/>
  <c r="E237" i="4"/>
  <c r="E238" i="4"/>
  <c r="E239" i="4"/>
  <c r="E240" i="4"/>
  <c r="E241" i="4"/>
  <c r="E242" i="4"/>
  <c r="E243" i="4"/>
  <c r="E244" i="4"/>
  <c r="E245" i="4"/>
  <c r="E246" i="4"/>
  <c r="E247" i="4"/>
  <c r="E137" i="4"/>
  <c r="E142" i="4"/>
  <c r="E148" i="4"/>
  <c r="E153" i="4"/>
  <c r="E157" i="4"/>
  <c r="E164" i="4"/>
  <c r="E169" i="4"/>
  <c r="E174" i="4"/>
  <c r="E178" i="4"/>
  <c r="E183" i="4"/>
  <c r="E186" i="4"/>
  <c r="E190" i="4"/>
  <c r="E195" i="4"/>
  <c r="E200" i="4"/>
  <c r="E206" i="4"/>
  <c r="E226" i="4"/>
  <c r="E134" i="4"/>
  <c r="E143" i="4"/>
  <c r="E152" i="4"/>
  <c r="E160" i="4"/>
  <c r="E167" i="4"/>
  <c r="E175" i="4"/>
  <c r="E181" i="4"/>
  <c r="E188" i="4"/>
  <c r="E194" i="4"/>
  <c r="E202" i="4"/>
  <c r="E221" i="4"/>
  <c r="E14" i="4"/>
  <c r="E139" i="4"/>
  <c r="E147" i="4"/>
  <c r="E155" i="4"/>
  <c r="E162" i="4"/>
  <c r="E170" i="4"/>
  <c r="E176" i="4"/>
  <c r="E182" i="4"/>
  <c r="E189" i="4"/>
  <c r="E193" i="4"/>
  <c r="E198" i="4"/>
  <c r="E203" i="4"/>
  <c r="E224" i="4"/>
  <c r="E136" i="4"/>
  <c r="E141" i="4"/>
  <c r="E146" i="4"/>
  <c r="E151" i="4"/>
  <c r="E158" i="4"/>
  <c r="E163" i="4"/>
  <c r="E168" i="4"/>
  <c r="E172" i="4"/>
  <c r="E179" i="4"/>
  <c r="E184" i="4"/>
  <c r="E187" i="4"/>
  <c r="E191" i="4"/>
  <c r="E196" i="4"/>
  <c r="E199" i="4"/>
  <c r="E205" i="4"/>
  <c r="E225" i="4"/>
  <c r="E13" i="4"/>
  <c r="E17" i="4"/>
  <c r="E138" i="4"/>
  <c r="E144" i="4"/>
  <c r="E149" i="4"/>
  <c r="E154" i="4"/>
  <c r="E159" i="4"/>
  <c r="E173" i="4"/>
  <c r="E209" i="4"/>
  <c r="E28" i="4"/>
  <c r="E20"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0" i="4"/>
  <c r="E31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54" i="4"/>
  <c r="E355" i="4"/>
  <c r="E356" i="4"/>
  <c r="E357" i="4"/>
  <c r="E358" i="4"/>
  <c r="E359" i="4"/>
  <c r="E360" i="4"/>
  <c r="E361" i="4"/>
  <c r="E362" i="4"/>
  <c r="E363" i="4"/>
  <c r="E364" i="4"/>
  <c r="E365" i="4"/>
  <c r="E366" i="4"/>
  <c r="E367" i="4"/>
  <c r="E368" i="4"/>
  <c r="E369" i="4"/>
  <c r="E370" i="4"/>
  <c r="E371" i="4"/>
  <c r="E372" i="4"/>
  <c r="E373" i="4"/>
  <c r="E374" i="4"/>
  <c r="E375" i="4"/>
  <c r="E376" i="4"/>
  <c r="E377" i="4"/>
  <c r="E378" i="4"/>
  <c r="E379" i="4"/>
  <c r="E380" i="4"/>
  <c r="E381" i="4"/>
  <c r="E382" i="4"/>
  <c r="E383" i="4"/>
  <c r="E384" i="4"/>
  <c r="E385" i="4"/>
  <c r="E386" i="4"/>
  <c r="E387" i="4"/>
  <c r="E388" i="4"/>
  <c r="E389" i="4"/>
  <c r="E390" i="4"/>
  <c r="E391" i="4"/>
  <c r="E392" i="4"/>
  <c r="E393" i="4"/>
  <c r="E394" i="4"/>
  <c r="E395" i="4"/>
  <c r="E396" i="4"/>
  <c r="E397" i="4"/>
  <c r="E398" i="4"/>
  <c r="E399" i="4"/>
  <c r="E400" i="4"/>
  <c r="E401" i="4"/>
  <c r="E402" i="4"/>
  <c r="E403" i="4"/>
  <c r="E404" i="4"/>
  <c r="E405" i="4"/>
  <c r="E406" i="4"/>
  <c r="E407" i="4"/>
  <c r="E408" i="4"/>
  <c r="E409" i="4"/>
  <c r="E410" i="4"/>
  <c r="E411" i="4"/>
  <c r="E412" i="4"/>
  <c r="E413" i="4"/>
  <c r="E414" i="4"/>
  <c r="E415" i="4"/>
  <c r="E416" i="4"/>
  <c r="E417" i="4"/>
  <c r="E30" i="4"/>
  <c r="E21" i="4"/>
  <c r="E25" i="4"/>
  <c r="E29" i="4"/>
  <c r="E12" i="4"/>
  <c r="E16" i="4"/>
  <c r="E418" i="4"/>
  <c r="E419" i="4"/>
  <c r="E420" i="4"/>
  <c r="E421" i="4"/>
  <c r="E422" i="4"/>
  <c r="E423" i="4"/>
  <c r="E424" i="4"/>
  <c r="E425" i="4"/>
  <c r="E426" i="4"/>
  <c r="E427" i="4"/>
  <c r="E428" i="4"/>
  <c r="E429" i="4"/>
  <c r="E430" i="4"/>
  <c r="E431" i="4"/>
  <c r="E432" i="4"/>
  <c r="E433" i="4"/>
  <c r="E434" i="4"/>
  <c r="E435" i="4"/>
  <c r="E436" i="4"/>
  <c r="E437" i="4"/>
  <c r="E438" i="4"/>
  <c r="E439" i="4"/>
  <c r="E440" i="4"/>
  <c r="E441" i="4"/>
  <c r="E442" i="4"/>
  <c r="E443" i="4"/>
  <c r="E444" i="4"/>
  <c r="E445" i="4"/>
  <c r="E446" i="4"/>
  <c r="E447" i="4"/>
  <c r="E448" i="4"/>
  <c r="E449" i="4"/>
  <c r="E450" i="4"/>
  <c r="E451" i="4"/>
  <c r="E452" i="4"/>
  <c r="E453" i="4"/>
  <c r="E454" i="4"/>
  <c r="E455" i="4"/>
  <c r="E456" i="4"/>
  <c r="E457" i="4"/>
  <c r="E458" i="4"/>
  <c r="E459" i="4"/>
  <c r="E460" i="4"/>
  <c r="E461" i="4"/>
  <c r="E462" i="4"/>
  <c r="E463" i="4"/>
  <c r="E464" i="4"/>
  <c r="E465" i="4"/>
  <c r="E466" i="4"/>
  <c r="E467" i="4"/>
  <c r="E468" i="4"/>
  <c r="E469" i="4"/>
  <c r="E470" i="4"/>
  <c r="E471" i="4"/>
  <c r="E472" i="4"/>
  <c r="E473" i="4"/>
  <c r="E474" i="4"/>
  <c r="E475" i="4"/>
  <c r="E476" i="4"/>
  <c r="E477" i="4"/>
  <c r="E478" i="4"/>
  <c r="E479" i="4"/>
  <c r="E480" i="4"/>
  <c r="E481" i="4"/>
  <c r="E482" i="4"/>
  <c r="E483" i="4"/>
  <c r="E484" i="4"/>
  <c r="E485" i="4"/>
  <c r="E486" i="4"/>
  <c r="E487" i="4"/>
  <c r="E488" i="4"/>
  <c r="E489" i="4"/>
  <c r="E490" i="4"/>
  <c r="E491" i="4"/>
  <c r="E492" i="4"/>
  <c r="E493" i="4"/>
  <c r="E494" i="4"/>
  <c r="E495" i="4"/>
  <c r="E496" i="4"/>
  <c r="E497" i="4"/>
  <c r="E498" i="4"/>
  <c r="E499" i="4"/>
  <c r="E500" i="4"/>
  <c r="E501" i="4"/>
  <c r="E502" i="4"/>
  <c r="E19" i="4"/>
  <c r="E18" i="4"/>
  <c r="J11" i="4"/>
  <c r="L11" i="4" s="1"/>
  <c r="AK8" i="4"/>
  <c r="J9" i="4"/>
  <c r="L9" i="4" s="1"/>
  <c r="E9" i="4" s="1"/>
  <c r="J7" i="4"/>
  <c r="L7" i="4" s="1"/>
  <c r="J6" i="4"/>
  <c r="L6" i="4" s="1"/>
  <c r="AJ8" i="4"/>
  <c r="E8" i="4"/>
  <c r="B94" i="4"/>
  <c r="B486" i="4"/>
  <c r="B458" i="4"/>
  <c r="AE135" i="16"/>
  <c r="B151" i="4"/>
  <c r="AE18" i="16"/>
  <c r="AE26" i="16"/>
  <c r="AE34" i="16"/>
  <c r="AE38" i="16"/>
  <c r="AE42" i="16"/>
  <c r="AE46" i="16"/>
  <c r="AE50" i="16"/>
  <c r="AE54" i="16"/>
  <c r="AE58" i="16"/>
  <c r="AE62" i="16"/>
  <c r="AE66" i="16"/>
  <c r="AE70" i="16"/>
  <c r="AE74" i="16"/>
  <c r="AE78" i="16"/>
  <c r="AE82" i="16"/>
  <c r="AE14" i="16"/>
  <c r="AE22" i="16"/>
  <c r="AE30" i="16"/>
  <c r="B278" i="4"/>
  <c r="AE1272" i="16"/>
  <c r="AE1264" i="16"/>
  <c r="AE1256" i="16"/>
  <c r="AE1248" i="16"/>
  <c r="AE1240" i="16"/>
  <c r="AE1232" i="16"/>
  <c r="AE1224" i="16"/>
  <c r="AE1216" i="16"/>
  <c r="AE1208" i="16"/>
  <c r="AE1200" i="16"/>
  <c r="AE1192" i="16"/>
  <c r="AE1184" i="16"/>
  <c r="AE1176" i="16"/>
  <c r="AE1168" i="16"/>
  <c r="AE1160" i="16"/>
  <c r="AE1152" i="16"/>
  <c r="AE1144" i="16"/>
  <c r="AE1136" i="16"/>
  <c r="AE1128" i="16"/>
  <c r="AE1120" i="16"/>
  <c r="AE1112" i="16"/>
  <c r="AE1104" i="16"/>
  <c r="AE1267" i="16"/>
  <c r="AE1259" i="16"/>
  <c r="AE1251" i="16"/>
  <c r="AE1243" i="16"/>
  <c r="AE1235" i="16"/>
  <c r="AE1227" i="16"/>
  <c r="AE1219" i="16"/>
  <c r="AE1211" i="16"/>
  <c r="AE1203" i="16"/>
  <c r="AE1195" i="16"/>
  <c r="AE1187" i="16"/>
  <c r="AE1179" i="16"/>
  <c r="AE1171" i="16"/>
  <c r="AE1163" i="16"/>
  <c r="AE1155" i="16"/>
  <c r="AE1147" i="16"/>
  <c r="AE1139" i="16"/>
  <c r="AE1131" i="16"/>
  <c r="AE1123" i="16"/>
  <c r="AE1115" i="16"/>
  <c r="AE1107" i="16"/>
  <c r="AE1099" i="16"/>
  <c r="AE1095" i="16"/>
  <c r="AE1091" i="16"/>
  <c r="AE1087" i="16"/>
  <c r="AE1083" i="16"/>
  <c r="AE1079" i="16"/>
  <c r="AE1075" i="16"/>
  <c r="AE1071" i="16"/>
  <c r="AE1067" i="16"/>
  <c r="AE1063" i="16"/>
  <c r="AE1059" i="16"/>
  <c r="AE1055" i="16"/>
  <c r="AE1051" i="16"/>
  <c r="AE1047" i="16"/>
  <c r="AE1043" i="16"/>
  <c r="AE1039" i="16"/>
  <c r="AE1035" i="16"/>
  <c r="AE1031" i="16"/>
  <c r="AE1027" i="16"/>
  <c r="AE1023" i="16"/>
  <c r="AE1019" i="16"/>
  <c r="AE1015" i="16"/>
  <c r="AE1011" i="16"/>
  <c r="AE1007" i="16"/>
  <c r="AE1003" i="16"/>
  <c r="AE999" i="16"/>
  <c r="AE995" i="16"/>
  <c r="AE991" i="16"/>
  <c r="AE1270" i="16"/>
  <c r="AE1262" i="16"/>
  <c r="AE1254" i="16"/>
  <c r="AE1246" i="16"/>
  <c r="AE1238" i="16"/>
  <c r="AE1230" i="16"/>
  <c r="AE1222" i="16"/>
  <c r="AE1214" i="16"/>
  <c r="AE1206" i="16"/>
  <c r="AE1198" i="16"/>
  <c r="AE1190" i="16"/>
  <c r="AE1182" i="16"/>
  <c r="AE1174" i="16"/>
  <c r="AE1166" i="16"/>
  <c r="AE1158" i="16"/>
  <c r="AE1150" i="16"/>
  <c r="AE1142" i="16"/>
  <c r="AE1134" i="16"/>
  <c r="AE1126" i="16"/>
  <c r="AE1118" i="16"/>
  <c r="AE1110" i="16"/>
  <c r="AE1102" i="16"/>
  <c r="AE1265" i="16"/>
  <c r="AE1257" i="16"/>
  <c r="AE1249" i="16"/>
  <c r="AE1241" i="16"/>
  <c r="AE1233" i="16"/>
  <c r="AE1225" i="16"/>
  <c r="AE1217" i="16"/>
  <c r="AE1209" i="16"/>
  <c r="AE1201" i="16"/>
  <c r="AE1193" i="16"/>
  <c r="AE1185" i="16"/>
  <c r="AE1177" i="16"/>
  <c r="AE1169" i="16"/>
  <c r="AE1161" i="16"/>
  <c r="AE1153" i="16"/>
  <c r="AE1145" i="16"/>
  <c r="AE1137" i="16"/>
  <c r="AE1129" i="16"/>
  <c r="AE1121" i="16"/>
  <c r="AE1113" i="16"/>
  <c r="AE1105" i="16"/>
  <c r="AE1096" i="16"/>
  <c r="AE1092" i="16"/>
  <c r="AE1088" i="16"/>
  <c r="AE1084" i="16"/>
  <c r="AE1080" i="16"/>
  <c r="AE1076" i="16"/>
  <c r="AE1072" i="16"/>
  <c r="AE1068" i="16"/>
  <c r="AE1064" i="16"/>
  <c r="AE1060" i="16"/>
  <c r="AE1056" i="16"/>
  <c r="AE1052" i="16"/>
  <c r="AE1048" i="16"/>
  <c r="AE1044" i="16"/>
  <c r="AE1040" i="16"/>
  <c r="AE1036" i="16"/>
  <c r="AE1032" i="16"/>
  <c r="AE1028" i="16"/>
  <c r="AE1024" i="16"/>
  <c r="AE1020" i="16"/>
  <c r="AE1016" i="16"/>
  <c r="AE1012" i="16"/>
  <c r="AE1008" i="16"/>
  <c r="AE1004" i="16"/>
  <c r="AE1000" i="16"/>
  <c r="AE996" i="16"/>
  <c r="AE992" i="16"/>
  <c r="AE1268" i="16"/>
  <c r="AE1260" i="16"/>
  <c r="AE1252" i="16"/>
  <c r="AE1244" i="16"/>
  <c r="AE1236" i="16"/>
  <c r="AE1228" i="16"/>
  <c r="AE1220" i="16"/>
  <c r="AE1212" i="16"/>
  <c r="AE1204" i="16"/>
  <c r="AE1196" i="16"/>
  <c r="AE1188" i="16"/>
  <c r="AE1180" i="16"/>
  <c r="AE1172" i="16"/>
  <c r="AE1164" i="16"/>
  <c r="AE1156" i="16"/>
  <c r="AE1148" i="16"/>
  <c r="AE1140" i="16"/>
  <c r="AE1132" i="16"/>
  <c r="AE1124" i="16"/>
  <c r="AE1116" i="16"/>
  <c r="AE1108" i="16"/>
  <c r="AE1100" i="16"/>
  <c r="AE1271" i="16"/>
  <c r="AE1263" i="16"/>
  <c r="AE1255" i="16"/>
  <c r="AE1247" i="16"/>
  <c r="AE1239" i="16"/>
  <c r="AE1231" i="16"/>
  <c r="AE1223" i="16"/>
  <c r="AE1215" i="16"/>
  <c r="AE1207" i="16"/>
  <c r="AE1199" i="16"/>
  <c r="AE1191" i="16"/>
  <c r="AE1183" i="16"/>
  <c r="AE1175" i="16"/>
  <c r="AE1167" i="16"/>
  <c r="AE1159" i="16"/>
  <c r="AE1151" i="16"/>
  <c r="AE1143" i="16"/>
  <c r="AE1135" i="16"/>
  <c r="AE1127" i="16"/>
  <c r="AE1119" i="16"/>
  <c r="AE1111" i="16"/>
  <c r="AE1103" i="16"/>
  <c r="AE1097" i="16"/>
  <c r="AE1093" i="16"/>
  <c r="AE1089" i="16"/>
  <c r="AE1085" i="16"/>
  <c r="AE1081" i="16"/>
  <c r="AE1077" i="16"/>
  <c r="AE1073" i="16"/>
  <c r="AE1069" i="16"/>
  <c r="AE1065" i="16"/>
  <c r="AE1061" i="16"/>
  <c r="AE1057" i="16"/>
  <c r="AE1053" i="16"/>
  <c r="AE1049" i="16"/>
  <c r="AE1045" i="16"/>
  <c r="AE1041" i="16"/>
  <c r="AE1037" i="16"/>
  <c r="AE1033" i="16"/>
  <c r="AE1029" i="16"/>
  <c r="AE1025" i="16"/>
  <c r="AE1021" i="16"/>
  <c r="AE1017" i="16"/>
  <c r="AE1013" i="16"/>
  <c r="AE1009" i="16"/>
  <c r="AE1005" i="16"/>
  <c r="AE1001" i="16"/>
  <c r="AE997" i="16"/>
  <c r="AE1266" i="16"/>
  <c r="AE1258" i="16"/>
  <c r="AE1250" i="16"/>
  <c r="AE1242" i="16"/>
  <c r="AE1234" i="16"/>
  <c r="AE1226" i="16"/>
  <c r="AE1218" i="16"/>
  <c r="AE1210" i="16"/>
  <c r="AE1202" i="16"/>
  <c r="AE1194" i="16"/>
  <c r="AE1186" i="16"/>
  <c r="AE1178" i="16"/>
  <c r="AE1170" i="16"/>
  <c r="AE1162" i="16"/>
  <c r="AE1154" i="16"/>
  <c r="AE1146" i="16"/>
  <c r="AE1138" i="16"/>
  <c r="AE1130" i="16"/>
  <c r="AE1122" i="16"/>
  <c r="AE1114" i="16"/>
  <c r="AE1106" i="16"/>
  <c r="AE1237" i="16"/>
  <c r="AE1173" i="16"/>
  <c r="AE986" i="16"/>
  <c r="AE1229" i="16"/>
  <c r="AE1165" i="16"/>
  <c r="AE1109" i="16"/>
  <c r="AE1086" i="16"/>
  <c r="AE1221" i="16"/>
  <c r="AE1157" i="16"/>
  <c r="AE1133" i="16"/>
  <c r="AE984" i="16"/>
  <c r="AE1213" i="16"/>
  <c r="AE1149" i="16"/>
  <c r="AE1090" i="16"/>
  <c r="AE1074" i="16"/>
  <c r="AE1269" i="16"/>
  <c r="AE1205" i="16"/>
  <c r="AE1141" i="16"/>
  <c r="AE1117" i="16"/>
  <c r="AE990" i="16"/>
  <c r="AE982" i="16"/>
  <c r="AE976" i="16"/>
  <c r="AE1261" i="16"/>
  <c r="AE1197" i="16"/>
  <c r="AE1094" i="16"/>
  <c r="AE1078" i="16"/>
  <c r="AE1253" i="16"/>
  <c r="AE1189" i="16"/>
  <c r="AE1101" i="16"/>
  <c r="AE988" i="16"/>
  <c r="AE980" i="16"/>
  <c r="AE1245" i="16"/>
  <c r="AE1181" i="16"/>
  <c r="AE1125" i="16"/>
  <c r="AE1098" i="16"/>
  <c r="AE1062" i="16"/>
  <c r="AE1046" i="16"/>
  <c r="AE989" i="16"/>
  <c r="AE987" i="16"/>
  <c r="AE985" i="16"/>
  <c r="AE983" i="16"/>
  <c r="AE981" i="16"/>
  <c r="AE979" i="16"/>
  <c r="AE969" i="16"/>
  <c r="AE961" i="16"/>
  <c r="AE953" i="16"/>
  <c r="AE945" i="16"/>
  <c r="AE937" i="16"/>
  <c r="AE929" i="16"/>
  <c r="AE921" i="16"/>
  <c r="AE913" i="16"/>
  <c r="AE905" i="16"/>
  <c r="AE897" i="16"/>
  <c r="AE889" i="16"/>
  <c r="AE881" i="16"/>
  <c r="AE873" i="16"/>
  <c r="AE865" i="16"/>
  <c r="AE857" i="16"/>
  <c r="AE849" i="16"/>
  <c r="AE841" i="16"/>
  <c r="AE833" i="16"/>
  <c r="AE825" i="16"/>
  <c r="AE817" i="16"/>
  <c r="AE800" i="16"/>
  <c r="AE797" i="16"/>
  <c r="AE794" i="16"/>
  <c r="AE791" i="16"/>
  <c r="AE768" i="16"/>
  <c r="AE765" i="16"/>
  <c r="AE762" i="16"/>
  <c r="AE759" i="16"/>
  <c r="AE736" i="16"/>
  <c r="AE733" i="16"/>
  <c r="AE730" i="16"/>
  <c r="AE727" i="16"/>
  <c r="AE704" i="16"/>
  <c r="AE701" i="16"/>
  <c r="AE698" i="16"/>
  <c r="AE695" i="16"/>
  <c r="AE1066" i="16"/>
  <c r="AE977" i="16"/>
  <c r="AE975" i="16"/>
  <c r="AE967" i="16"/>
  <c r="AE959" i="16"/>
  <c r="AE951" i="16"/>
  <c r="AE943" i="16"/>
  <c r="AE935" i="16"/>
  <c r="AE927" i="16"/>
  <c r="AE919" i="16"/>
  <c r="AE911" i="16"/>
  <c r="AE903" i="16"/>
  <c r="AE895" i="16"/>
  <c r="AE887" i="16"/>
  <c r="AE879" i="16"/>
  <c r="AE871" i="16"/>
  <c r="AE863" i="16"/>
  <c r="AE855" i="16"/>
  <c r="AE847" i="16"/>
  <c r="AE839" i="16"/>
  <c r="AE831" i="16"/>
  <c r="AE823" i="16"/>
  <c r="AE815" i="16"/>
  <c r="AE792" i="16"/>
  <c r="AE789" i="16"/>
  <c r="AE786" i="16"/>
  <c r="AE783" i="16"/>
  <c r="AE760" i="16"/>
  <c r="AE757" i="16"/>
  <c r="AE754" i="16"/>
  <c r="AE751" i="16"/>
  <c r="AE728" i="16"/>
  <c r="AE725" i="16"/>
  <c r="AE722" i="16"/>
  <c r="AE719" i="16"/>
  <c r="AE696" i="16"/>
  <c r="AE693" i="16"/>
  <c r="AE690" i="16"/>
  <c r="AE687" i="16"/>
  <c r="AE666" i="16"/>
  <c r="AE1082" i="16"/>
  <c r="AE1070" i="16"/>
  <c r="AE1054" i="16"/>
  <c r="AE973" i="16"/>
  <c r="AE965" i="16"/>
  <c r="AE957" i="16"/>
  <c r="AE1058" i="16"/>
  <c r="AE1042" i="16"/>
  <c r="AE971" i="16"/>
  <c r="AE963" i="16"/>
  <c r="AE955" i="16"/>
  <c r="AE947" i="16"/>
  <c r="AE1030" i="16"/>
  <c r="AE1014" i="16"/>
  <c r="AE998" i="16"/>
  <c r="AE944" i="16"/>
  <c r="AE928" i="16"/>
  <c r="AE912" i="16"/>
  <c r="AE1034" i="16"/>
  <c r="AE1018" i="16"/>
  <c r="AE949" i="16"/>
  <c r="AE940" i="16"/>
  <c r="AE931" i="16"/>
  <c r="AE924" i="16"/>
  <c r="AE915" i="16"/>
  <c r="AE908" i="16"/>
  <c r="AE899" i="16"/>
  <c r="AE892" i="16"/>
  <c r="AE883" i="16"/>
  <c r="AE876" i="16"/>
  <c r="AE867" i="16"/>
  <c r="AE860" i="16"/>
  <c r="AE851" i="16"/>
  <c r="AE844" i="16"/>
  <c r="AE835" i="16"/>
  <c r="AE828" i="16"/>
  <c r="AE819" i="16"/>
  <c r="AE812" i="16"/>
  <c r="AE805" i="16"/>
  <c r="AE790" i="16"/>
  <c r="AE776" i="16"/>
  <c r="AE766" i="16"/>
  <c r="AE761" i="16"/>
  <c r="AE742" i="16"/>
  <c r="AE737" i="16"/>
  <c r="AE1050" i="16"/>
  <c r="AE1038" i="16"/>
  <c r="AE1022" i="16"/>
  <c r="AE1006" i="16"/>
  <c r="AE936" i="16"/>
  <c r="AE920" i="16"/>
  <c r="AE1026" i="16"/>
  <c r="AE1010" i="16"/>
  <c r="AE978" i="16"/>
  <c r="AE952" i="16"/>
  <c r="AE950" i="16"/>
  <c r="AE939" i="16"/>
  <c r="AE932" i="16"/>
  <c r="AE923" i="16"/>
  <c r="AE916" i="16"/>
  <c r="AE907" i="16"/>
  <c r="AE900" i="16"/>
  <c r="AE891" i="16"/>
  <c r="AE884" i="16"/>
  <c r="AE875" i="16"/>
  <c r="AE868" i="16"/>
  <c r="AE859" i="16"/>
  <c r="AE852" i="16"/>
  <c r="AE843" i="16"/>
  <c r="AE836" i="16"/>
  <c r="AE827" i="16"/>
  <c r="AE820" i="16"/>
  <c r="AE806" i="16"/>
  <c r="AE801" i="16"/>
  <c r="AE777" i="16"/>
  <c r="AE755" i="16"/>
  <c r="AE748" i="16"/>
  <c r="AE741" i="16"/>
  <c r="AE726" i="16"/>
  <c r="AE712" i="16"/>
  <c r="AE702" i="16"/>
  <c r="AE697" i="16"/>
  <c r="AE678" i="16"/>
  <c r="AE673" i="16"/>
  <c r="AE670" i="16"/>
  <c r="AE661" i="16"/>
  <c r="AE1002" i="16"/>
  <c r="AE948" i="16"/>
  <c r="AE946" i="16"/>
  <c r="AE938" i="16"/>
  <c r="AE893" i="16"/>
  <c r="AE862" i="16"/>
  <c r="AE856" i="16"/>
  <c r="AE850" i="16"/>
  <c r="AE942" i="16"/>
  <c r="AE934" i="16"/>
  <c r="AE930" i="16"/>
  <c r="AE922" i="16"/>
  <c r="AE914" i="16"/>
  <c r="AE906" i="16"/>
  <c r="AE885" i="16"/>
  <c r="AE854" i="16"/>
  <c r="AE848" i="16"/>
  <c r="AE842" i="16"/>
  <c r="AE821" i="16"/>
  <c r="AE802" i="16"/>
  <c r="AE793" i="16"/>
  <c r="AE782" i="16"/>
  <c r="AE771" i="16"/>
  <c r="AE738" i="16"/>
  <c r="AE729" i="16"/>
  <c r="AE974" i="16"/>
  <c r="AE972" i="16"/>
  <c r="AE970" i="16"/>
  <c r="AE968" i="16"/>
  <c r="AE966" i="16"/>
  <c r="AE964" i="16"/>
  <c r="AE962" i="16"/>
  <c r="AE960" i="16"/>
  <c r="AE958" i="16"/>
  <c r="AE956" i="16"/>
  <c r="AE954" i="16"/>
  <c r="AE926" i="16"/>
  <c r="AE918" i="16"/>
  <c r="AE910" i="16"/>
  <c r="AE904" i="16"/>
  <c r="AE898" i="16"/>
  <c r="AE877" i="16"/>
  <c r="AE846" i="16"/>
  <c r="AE840" i="16"/>
  <c r="AE834" i="16"/>
  <c r="AE813" i="16"/>
  <c r="AE811" i="16"/>
  <c r="AE798" i="16"/>
  <c r="AE780" i="16"/>
  <c r="AE769" i="16"/>
  <c r="AE758" i="16"/>
  <c r="AE749" i="16"/>
  <c r="AE747" i="16"/>
  <c r="AE734" i="16"/>
  <c r="AE718" i="16"/>
  <c r="AE679" i="16"/>
  <c r="AE677" i="16"/>
  <c r="AE672" i="16"/>
  <c r="AE664" i="16"/>
  <c r="AE655" i="16"/>
  <c r="AE994" i="16"/>
  <c r="AE902" i="16"/>
  <c r="AE896" i="16"/>
  <c r="AE890" i="16"/>
  <c r="AE869" i="16"/>
  <c r="AE838" i="16"/>
  <c r="AE832" i="16"/>
  <c r="AE826" i="16"/>
  <c r="AE809" i="16"/>
  <c r="AE796" i="16"/>
  <c r="AE787" i="16"/>
  <c r="AE778" i="16"/>
  <c r="AE774" i="16"/>
  <c r="AE767" i="16"/>
  <c r="AE756" i="16"/>
  <c r="AE745" i="16"/>
  <c r="AE732" i="16"/>
  <c r="AE723" i="16"/>
  <c r="AE716" i="16"/>
  <c r="AE700" i="16"/>
  <c r="AE686" i="16"/>
  <c r="AE684" i="16"/>
  <c r="AE667" i="16"/>
  <c r="AE656" i="16"/>
  <c r="AE648" i="16"/>
  <c r="AE640" i="16"/>
  <c r="AE632" i="16"/>
  <c r="AE894" i="16"/>
  <c r="AE888" i="16"/>
  <c r="AE882" i="16"/>
  <c r="AE861" i="16"/>
  <c r="AE830" i="16"/>
  <c r="AE824" i="16"/>
  <c r="AE818" i="16"/>
  <c r="AE807" i="16"/>
  <c r="AE785" i="16"/>
  <c r="AE772" i="16"/>
  <c r="AE752" i="16"/>
  <c r="AE743" i="16"/>
  <c r="AE721" i="16"/>
  <c r="AE714" i="16"/>
  <c r="AE941" i="16"/>
  <c r="AE933" i="16"/>
  <c r="AE886" i="16"/>
  <c r="AE880" i="16"/>
  <c r="AE874" i="16"/>
  <c r="AE853" i="16"/>
  <c r="AE822" i="16"/>
  <c r="AE816" i="16"/>
  <c r="AE803" i="16"/>
  <c r="AE799" i="16"/>
  <c r="AE925" i="16"/>
  <c r="AE917" i="16"/>
  <c r="AE909" i="16"/>
  <c r="AE993" i="16"/>
  <c r="AE901" i="16"/>
  <c r="AE870" i="16"/>
  <c r="AE864" i="16"/>
  <c r="AE858" i="16"/>
  <c r="AE837" i="16"/>
  <c r="AE808" i="16"/>
  <c r="AE804" i="16"/>
  <c r="AE779" i="16"/>
  <c r="AE773" i="16"/>
  <c r="AE764" i="16"/>
  <c r="AE744" i="16"/>
  <c r="AE740" i="16"/>
  <c r="AE750" i="16"/>
  <c r="AE724" i="16"/>
  <c r="AE694" i="16"/>
  <c r="AE692" i="16"/>
  <c r="AE676" i="16"/>
  <c r="AE662" i="16"/>
  <c r="AE660" i="16"/>
  <c r="AE641" i="16"/>
  <c r="AE635" i="16"/>
  <c r="AE629" i="16"/>
  <c r="AE621" i="16"/>
  <c r="AE613" i="16"/>
  <c r="AE605" i="16"/>
  <c r="AE597" i="16"/>
  <c r="AE589" i="16"/>
  <c r="AE581" i="16"/>
  <c r="AE573" i="16"/>
  <c r="AE565" i="16"/>
  <c r="AE557" i="16"/>
  <c r="AE549" i="16"/>
  <c r="AE541" i="16"/>
  <c r="AE533" i="16"/>
  <c r="AE525" i="16"/>
  <c r="AE517" i="16"/>
  <c r="AE509" i="16"/>
  <c r="AE872" i="16"/>
  <c r="AE845" i="16"/>
  <c r="AE810" i="16"/>
  <c r="AE784" i="16"/>
  <c r="AE713" i="16"/>
  <c r="AE711" i="16"/>
  <c r="AE682" i="16"/>
  <c r="AE665" i="16"/>
  <c r="AE642" i="16"/>
  <c r="AE636" i="16"/>
  <c r="AE630" i="16"/>
  <c r="AE622" i="16"/>
  <c r="AE788" i="16"/>
  <c r="AE775" i="16"/>
  <c r="AE717" i="16"/>
  <c r="AE715" i="16"/>
  <c r="AE709" i="16"/>
  <c r="AE688" i="16"/>
  <c r="AE680" i="16"/>
  <c r="AE674" i="16"/>
  <c r="AE663" i="16"/>
  <c r="AE649" i="16"/>
  <c r="AE643" i="16"/>
  <c r="AE637" i="16"/>
  <c r="AE878" i="16"/>
  <c r="AE829" i="16"/>
  <c r="AE814" i="16"/>
  <c r="AE753" i="16"/>
  <c r="AE707" i="16"/>
  <c r="AE699" i="16"/>
  <c r="AE668" i="16"/>
  <c r="AE650" i="16"/>
  <c r="AE644" i="16"/>
  <c r="AE638" i="16"/>
  <c r="AE631" i="16"/>
  <c r="AE624" i="16"/>
  <c r="AE616" i="16"/>
  <c r="AE608" i="16"/>
  <c r="AE600" i="16"/>
  <c r="AE592" i="16"/>
  <c r="AE584" i="16"/>
  <c r="AE576" i="16"/>
  <c r="AE568" i="16"/>
  <c r="AE560" i="16"/>
  <c r="AE552" i="16"/>
  <c r="AE544" i="16"/>
  <c r="AE781" i="16"/>
  <c r="AE705" i="16"/>
  <c r="AE703" i="16"/>
  <c r="AE651" i="16"/>
  <c r="AE645" i="16"/>
  <c r="AE625" i="16"/>
  <c r="AE617" i="16"/>
  <c r="AE609" i="16"/>
  <c r="AE601" i="16"/>
  <c r="AE593" i="16"/>
  <c r="AE585" i="16"/>
  <c r="AE577" i="16"/>
  <c r="AE569" i="16"/>
  <c r="AE561" i="16"/>
  <c r="AE553" i="16"/>
  <c r="AE545" i="16"/>
  <c r="AE537" i="16"/>
  <c r="AE529" i="16"/>
  <c r="AE521" i="16"/>
  <c r="AE513" i="16"/>
  <c r="AE770" i="16"/>
  <c r="AE763" i="16"/>
  <c r="AE731" i="16"/>
  <c r="AE691" i="16"/>
  <c r="AE685" i="16"/>
  <c r="AE683" i="16"/>
  <c r="AE671" i="16"/>
  <c r="AE657" i="16"/>
  <c r="AE652" i="16"/>
  <c r="AE646" i="16"/>
  <c r="AE639" i="16"/>
  <c r="AE626" i="16"/>
  <c r="AE618" i="16"/>
  <c r="AE610" i="16"/>
  <c r="AE602" i="16"/>
  <c r="AE594" i="16"/>
  <c r="AE586" i="16"/>
  <c r="AE578" i="16"/>
  <c r="AE570" i="16"/>
  <c r="AE562" i="16"/>
  <c r="AE554" i="16"/>
  <c r="AE546" i="16"/>
  <c r="AE538" i="16"/>
  <c r="AE530" i="16"/>
  <c r="AE522" i="16"/>
  <c r="AE514" i="16"/>
  <c r="AE506" i="16"/>
  <c r="AE505" i="16"/>
  <c r="AE504" i="16"/>
  <c r="AE503" i="16"/>
  <c r="AE502" i="16"/>
  <c r="AE501" i="16"/>
  <c r="AE500" i="16"/>
  <c r="AE499" i="16"/>
  <c r="AE498" i="16"/>
  <c r="AE497" i="16"/>
  <c r="AE496" i="16"/>
  <c r="AE495" i="16"/>
  <c r="AE494" i="16"/>
  <c r="AE493" i="16"/>
  <c r="AE492" i="16"/>
  <c r="AE491" i="16"/>
  <c r="AE490" i="16"/>
  <c r="AE489" i="16"/>
  <c r="AE488" i="16"/>
  <c r="AE487" i="16"/>
  <c r="AE486" i="16"/>
  <c r="AE485" i="16"/>
  <c r="AE484" i="16"/>
  <c r="AE483" i="16"/>
  <c r="AE482" i="16"/>
  <c r="AE481" i="16"/>
  <c r="AE480" i="16"/>
  <c r="AE479" i="16"/>
  <c r="AE478" i="16"/>
  <c r="AE477" i="16"/>
  <c r="AE476" i="16"/>
  <c r="AE475" i="16"/>
  <c r="AE474" i="16"/>
  <c r="AE473" i="16"/>
  <c r="AE472" i="16"/>
  <c r="AE471" i="16"/>
  <c r="AE470" i="16"/>
  <c r="AE469" i="16"/>
  <c r="AE866" i="16"/>
  <c r="AE795" i="16"/>
  <c r="AE746" i="16"/>
  <c r="AE735" i="16"/>
  <c r="AE710" i="16"/>
  <c r="AE708" i="16"/>
  <c r="AE689" i="16"/>
  <c r="AE681" i="16"/>
  <c r="AE675" i="16"/>
  <c r="AE658" i="16"/>
  <c r="AE653" i="16"/>
  <c r="AE739" i="16"/>
  <c r="AE720" i="16"/>
  <c r="AE706" i="16"/>
  <c r="AE669" i="16"/>
  <c r="AE659" i="16"/>
  <c r="AE654" i="16"/>
  <c r="AE647" i="16"/>
  <c r="AE634" i="16"/>
  <c r="AE628" i="16"/>
  <c r="AE620" i="16"/>
  <c r="AE612" i="16"/>
  <c r="AE604" i="16"/>
  <c r="AE596" i="16"/>
  <c r="AE588" i="16"/>
  <c r="AE580" i="16"/>
  <c r="AE572" i="16"/>
  <c r="AE564" i="16"/>
  <c r="AE556" i="16"/>
  <c r="AE548" i="16"/>
  <c r="AE540" i="16"/>
  <c r="AE532" i="16"/>
  <c r="AE615" i="16"/>
  <c r="AE607" i="16"/>
  <c r="AE599" i="16"/>
  <c r="AE591" i="16"/>
  <c r="AE583" i="16"/>
  <c r="AE575" i="16"/>
  <c r="AE567" i="16"/>
  <c r="AE559" i="16"/>
  <c r="AE551" i="16"/>
  <c r="AE543" i="16"/>
  <c r="AE534" i="16"/>
  <c r="AE516" i="16"/>
  <c r="AE512" i="16"/>
  <c r="AE507" i="16"/>
  <c r="AE619" i="16"/>
  <c r="AE611" i="16"/>
  <c r="AE603" i="16"/>
  <c r="AE595" i="16"/>
  <c r="AE587" i="16"/>
  <c r="AE579" i="16"/>
  <c r="AE571" i="16"/>
  <c r="AE563" i="16"/>
  <c r="AE555" i="16"/>
  <c r="AE547" i="16"/>
  <c r="AE539" i="16"/>
  <c r="AE535" i="16"/>
  <c r="AE526" i="16"/>
  <c r="AE468" i="16"/>
  <c r="AE467" i="16"/>
  <c r="AE466" i="16"/>
  <c r="AE465" i="16"/>
  <c r="AE464" i="16"/>
  <c r="AE463" i="16"/>
  <c r="AE462" i="16"/>
  <c r="AE461" i="16"/>
  <c r="AE460" i="16"/>
  <c r="AE459" i="16"/>
  <c r="AE458" i="16"/>
  <c r="AE457" i="16"/>
  <c r="AE456" i="16"/>
  <c r="AE455" i="16"/>
  <c r="AE454" i="16"/>
  <c r="AE453" i="16"/>
  <c r="AE452" i="16"/>
  <c r="AE451" i="16"/>
  <c r="AE450" i="16"/>
  <c r="AE449" i="16"/>
  <c r="AE448" i="16"/>
  <c r="AE447" i="16"/>
  <c r="AE446" i="16"/>
  <c r="AE445" i="16"/>
  <c r="AE444" i="16"/>
  <c r="AE443" i="16"/>
  <c r="AE442" i="16"/>
  <c r="AE441" i="16"/>
  <c r="AE440" i="16"/>
  <c r="AE439" i="16"/>
  <c r="AE438" i="16"/>
  <c r="AE437" i="16"/>
  <c r="AE436" i="16"/>
  <c r="AE435" i="16"/>
  <c r="AE434" i="16"/>
  <c r="AE433" i="16"/>
  <c r="AE432" i="16"/>
  <c r="AE431" i="16"/>
  <c r="AE430" i="16"/>
  <c r="AE429" i="16"/>
  <c r="AE428" i="16"/>
  <c r="AE427" i="16"/>
  <c r="AE426" i="16"/>
  <c r="AE425" i="16"/>
  <c r="AE424" i="16"/>
  <c r="AE423" i="16"/>
  <c r="AE422" i="16"/>
  <c r="AE421" i="16"/>
  <c r="AE420" i="16"/>
  <c r="AE419" i="16"/>
  <c r="AE418" i="16"/>
  <c r="AE417" i="16"/>
  <c r="AE416" i="16"/>
  <c r="AE415" i="16"/>
  <c r="AE414" i="16"/>
  <c r="AE413" i="16"/>
  <c r="AE412" i="16"/>
  <c r="AE411" i="16"/>
  <c r="AE410" i="16"/>
  <c r="AE623" i="16"/>
  <c r="AE531" i="16"/>
  <c r="AE527" i="16"/>
  <c r="AE508" i="16"/>
  <c r="AE633" i="16"/>
  <c r="AE627" i="16"/>
  <c r="AE536" i="16"/>
  <c r="AE518" i="16"/>
  <c r="AE528" i="16"/>
  <c r="AE523" i="16"/>
  <c r="AE519" i="16"/>
  <c r="AE524" i="16"/>
  <c r="AE520" i="16"/>
  <c r="AE515" i="16"/>
  <c r="AE511" i="16"/>
  <c r="AE614" i="16"/>
  <c r="AE606" i="16"/>
  <c r="AE598" i="16"/>
  <c r="AE590" i="16"/>
  <c r="AE582" i="16"/>
  <c r="AE574" i="16"/>
  <c r="AE566" i="16"/>
  <c r="AE558" i="16"/>
  <c r="AE550" i="16"/>
  <c r="AE542" i="16"/>
  <c r="AE389" i="16"/>
  <c r="AE403" i="16"/>
  <c r="AE395" i="16"/>
  <c r="AE323" i="16"/>
  <c r="AE315" i="16"/>
  <c r="AE307" i="16"/>
  <c r="AE299" i="16"/>
  <c r="AE291" i="16"/>
  <c r="AE404" i="16"/>
  <c r="AE396" i="16"/>
  <c r="AE386" i="16"/>
  <c r="AE382" i="16"/>
  <c r="AE378" i="16"/>
  <c r="AE374" i="16"/>
  <c r="AE370" i="16"/>
  <c r="AE366" i="16"/>
  <c r="AE362" i="16"/>
  <c r="AE358" i="16"/>
  <c r="AE354" i="16"/>
  <c r="AE350" i="16"/>
  <c r="AE346" i="16"/>
  <c r="AE342" i="16"/>
  <c r="AE338" i="16"/>
  <c r="AE334" i="16"/>
  <c r="AE330" i="16"/>
  <c r="AE324" i="16"/>
  <c r="AE316" i="16"/>
  <c r="AE308" i="16"/>
  <c r="AE300" i="16"/>
  <c r="AE292" i="16"/>
  <c r="AE284" i="16"/>
  <c r="AE276" i="16"/>
  <c r="AE268" i="16"/>
  <c r="AE260" i="16"/>
  <c r="AE510" i="16"/>
  <c r="AE405" i="16"/>
  <c r="AE397" i="16"/>
  <c r="AE325" i="16"/>
  <c r="AE317" i="16"/>
  <c r="AE309" i="16"/>
  <c r="AE301" i="16"/>
  <c r="AE293" i="16"/>
  <c r="AE285" i="16"/>
  <c r="AE406" i="16"/>
  <c r="AE398" i="16"/>
  <c r="AE390" i="16"/>
  <c r="AE387" i="16"/>
  <c r="AE383" i="16"/>
  <c r="AE379" i="16"/>
  <c r="AE375" i="16"/>
  <c r="AE371" i="16"/>
  <c r="AE367" i="16"/>
  <c r="AE363" i="16"/>
  <c r="AE359" i="16"/>
  <c r="AE355" i="16"/>
  <c r="AE351" i="16"/>
  <c r="AE347" i="16"/>
  <c r="AE343" i="16"/>
  <c r="AE339" i="16"/>
  <c r="AE335" i="16"/>
  <c r="AE331" i="16"/>
  <c r="AE326" i="16"/>
  <c r="AE318" i="16"/>
  <c r="AE310" i="16"/>
  <c r="AE302" i="16"/>
  <c r="AE294" i="16"/>
  <c r="AE286" i="16"/>
  <c r="AE278" i="16"/>
  <c r="AE270" i="16"/>
  <c r="AE262" i="16"/>
  <c r="AE407" i="16"/>
  <c r="AE399" i="16"/>
  <c r="AE391" i="16"/>
  <c r="AE327" i="16"/>
  <c r="AE319" i="16"/>
  <c r="AE311" i="16"/>
  <c r="AE303" i="16"/>
  <c r="AE295" i="16"/>
  <c r="AE287" i="16"/>
  <c r="AE279" i="16"/>
  <c r="AE408" i="16"/>
  <c r="AE400" i="16"/>
  <c r="AE392" i="16"/>
  <c r="AE388" i="16"/>
  <c r="AE384" i="16"/>
  <c r="AE380" i="16"/>
  <c r="AE376" i="16"/>
  <c r="AE372" i="16"/>
  <c r="AE368" i="16"/>
  <c r="AE364" i="16"/>
  <c r="AE360" i="16"/>
  <c r="AE356" i="16"/>
  <c r="AE352" i="16"/>
  <c r="AE348" i="16"/>
  <c r="AE344" i="16"/>
  <c r="AE340" i="16"/>
  <c r="AE336" i="16"/>
  <c r="AE332" i="16"/>
  <c r="AE328" i="16"/>
  <c r="AE320" i="16"/>
  <c r="AE312" i="16"/>
  <c r="AE304" i="16"/>
  <c r="AE296" i="16"/>
  <c r="AE288" i="16"/>
  <c r="AE280" i="16"/>
  <c r="AE272" i="16"/>
  <c r="AE264" i="16"/>
  <c r="AE256" i="16"/>
  <c r="AE409" i="16"/>
  <c r="AE401" i="16"/>
  <c r="AE393" i="16"/>
  <c r="AE321" i="16"/>
  <c r="AE313" i="16"/>
  <c r="AE305" i="16"/>
  <c r="AE297" i="16"/>
  <c r="AE402" i="16"/>
  <c r="AE394" i="16"/>
  <c r="AE385" i="16"/>
  <c r="AE381" i="16"/>
  <c r="AE377" i="16"/>
  <c r="AE373" i="16"/>
  <c r="AE369" i="16"/>
  <c r="AE365" i="16"/>
  <c r="AE361" i="16"/>
  <c r="AE357" i="16"/>
  <c r="AE353" i="16"/>
  <c r="AE349" i="16"/>
  <c r="AE345" i="16"/>
  <c r="AE341" i="16"/>
  <c r="AE337" i="16"/>
  <c r="AE333" i="16"/>
  <c r="AE329" i="16"/>
  <c r="AE322" i="16"/>
  <c r="AE314" i="16"/>
  <c r="AE306" i="16"/>
  <c r="AE298" i="16"/>
  <c r="AE290" i="16"/>
  <c r="AE282" i="16"/>
  <c r="AE274" i="16"/>
  <c r="AE266" i="16"/>
  <c r="AE258" i="16"/>
  <c r="AE283" i="16"/>
  <c r="AE248" i="16"/>
  <c r="AE240" i="16"/>
  <c r="AE232" i="16"/>
  <c r="AE224" i="16"/>
  <c r="AE216" i="16"/>
  <c r="AE208" i="16"/>
  <c r="AE200" i="16"/>
  <c r="AE192" i="16"/>
  <c r="AE184" i="16"/>
  <c r="AE176" i="16"/>
  <c r="AE168" i="16"/>
  <c r="AE160" i="16"/>
  <c r="AE152" i="16"/>
  <c r="AE144" i="16"/>
  <c r="AE136" i="16"/>
  <c r="AE128" i="16"/>
  <c r="AE7" i="16"/>
  <c r="AE249" i="16"/>
  <c r="AE250" i="16"/>
  <c r="AE242" i="16"/>
  <c r="AE234" i="16"/>
  <c r="AE226" i="16"/>
  <c r="AE218" i="16"/>
  <c r="AE210" i="16"/>
  <c r="AE202" i="16"/>
  <c r="AE194" i="16"/>
  <c r="AE186" i="16"/>
  <c r="AE178" i="16"/>
  <c r="AE170" i="16"/>
  <c r="AE162" i="16"/>
  <c r="AE154" i="16"/>
  <c r="AE146" i="16"/>
  <c r="AE138" i="16"/>
  <c r="AE130" i="16"/>
  <c r="AE277" i="16"/>
  <c r="AE273" i="16"/>
  <c r="AE269" i="16"/>
  <c r="AE265" i="16"/>
  <c r="AE261" i="16"/>
  <c r="AE257" i="16"/>
  <c r="AE281" i="16"/>
  <c r="AE252" i="16"/>
  <c r="AE244" i="16"/>
  <c r="AE236" i="16"/>
  <c r="AE228" i="16"/>
  <c r="AE220" i="16"/>
  <c r="AE212" i="16"/>
  <c r="AE204" i="16"/>
  <c r="AE196" i="16"/>
  <c r="AE188" i="16"/>
  <c r="AE180" i="16"/>
  <c r="AE172" i="16"/>
  <c r="AE164" i="16"/>
  <c r="AE156" i="16"/>
  <c r="AE148" i="16"/>
  <c r="AE140" i="16"/>
  <c r="AE132" i="16"/>
  <c r="AE9" i="16"/>
  <c r="AE253" i="16"/>
  <c r="AE289" i="16"/>
  <c r="AE254" i="16"/>
  <c r="AE246" i="16"/>
  <c r="AE238" i="16"/>
  <c r="AE230" i="16"/>
  <c r="AE222" i="16"/>
  <c r="AE214" i="16"/>
  <c r="AE206" i="16"/>
  <c r="AE198" i="16"/>
  <c r="AE190" i="16"/>
  <c r="AE182" i="16"/>
  <c r="AE174" i="16"/>
  <c r="AE166" i="16"/>
  <c r="AE158" i="16"/>
  <c r="AE150" i="16"/>
  <c r="AE142" i="16"/>
  <c r="AE134" i="16"/>
  <c r="AE126" i="16"/>
  <c r="AE125" i="16"/>
  <c r="AE124" i="16"/>
  <c r="AE123" i="16"/>
  <c r="AE122" i="16"/>
  <c r="AE121" i="16"/>
  <c r="AE120" i="16"/>
  <c r="AE119" i="16"/>
  <c r="AE118" i="16"/>
  <c r="AE117" i="16"/>
  <c r="AE116" i="16"/>
  <c r="AE115" i="16"/>
  <c r="AE114" i="16"/>
  <c r="AE113" i="16"/>
  <c r="AE112" i="16"/>
  <c r="AE111" i="16"/>
  <c r="AE110" i="16"/>
  <c r="AE109" i="16"/>
  <c r="AE108" i="16"/>
  <c r="AE107" i="16"/>
  <c r="AE106" i="16"/>
  <c r="AE105" i="16"/>
  <c r="AE104" i="16"/>
  <c r="AE103" i="16"/>
  <c r="AE102" i="16"/>
  <c r="AE101" i="16"/>
  <c r="AE100" i="16"/>
  <c r="AE99" i="16"/>
  <c r="AE98" i="16"/>
  <c r="AE97" i="16"/>
  <c r="AE96" i="16"/>
  <c r="AE95" i="16"/>
  <c r="AE94" i="16"/>
  <c r="AE93" i="16"/>
  <c r="AE92" i="16"/>
  <c r="AE91" i="16"/>
  <c r="AE90" i="16"/>
  <c r="AE89" i="16"/>
  <c r="AE88" i="16"/>
  <c r="AE87" i="16"/>
  <c r="AE86" i="16"/>
  <c r="AE85" i="16"/>
  <c r="AE275" i="16"/>
  <c r="AE271" i="16"/>
  <c r="AE267" i="16"/>
  <c r="AE263" i="16"/>
  <c r="AE259" i="16"/>
  <c r="AE251" i="16"/>
  <c r="AE83" i="16"/>
  <c r="AE75" i="16"/>
  <c r="AE67" i="16"/>
  <c r="AE59" i="16"/>
  <c r="AE51" i="16"/>
  <c r="AE43" i="16"/>
  <c r="AE35" i="16"/>
  <c r="AE27" i="16"/>
  <c r="AE19" i="16"/>
  <c r="AE11" i="16"/>
  <c r="AE255" i="16"/>
  <c r="AE77" i="16"/>
  <c r="AE69" i="16"/>
  <c r="AE61" i="16"/>
  <c r="AE53" i="16"/>
  <c r="AE45" i="16"/>
  <c r="AE37" i="16"/>
  <c r="AE29" i="16"/>
  <c r="AE21" i="16"/>
  <c r="AE13" i="16"/>
  <c r="AE245" i="16"/>
  <c r="AE241" i="16"/>
  <c r="AE237" i="16"/>
  <c r="AE233" i="16"/>
  <c r="AE229" i="16"/>
  <c r="AE225" i="16"/>
  <c r="AE221" i="16"/>
  <c r="AE217" i="16"/>
  <c r="AE79" i="16"/>
  <c r="AE71" i="16"/>
  <c r="AE63" i="16"/>
  <c r="AE55" i="16"/>
  <c r="AE47" i="16"/>
  <c r="AE39" i="16"/>
  <c r="AE31" i="16"/>
  <c r="AE23" i="16"/>
  <c r="AE15" i="16"/>
  <c r="AE81" i="16"/>
  <c r="AE73" i="16"/>
  <c r="AE65" i="16"/>
  <c r="AE57" i="16"/>
  <c r="AE49" i="16"/>
  <c r="AE41" i="16"/>
  <c r="AE33" i="16"/>
  <c r="AE25" i="16"/>
  <c r="AE17" i="16"/>
  <c r="AE10" i="16"/>
  <c r="AE247" i="16"/>
  <c r="AE243" i="16"/>
  <c r="AE239" i="16"/>
  <c r="AE235" i="16"/>
  <c r="AE231" i="16"/>
  <c r="AE227" i="16"/>
  <c r="AE223" i="16"/>
  <c r="AE219" i="16"/>
  <c r="AE213" i="16"/>
  <c r="AE209" i="16"/>
  <c r="AE205" i="16"/>
  <c r="AE201" i="16"/>
  <c r="AE197" i="16"/>
  <c r="AE193" i="16"/>
  <c r="AE215" i="16"/>
  <c r="AE211" i="16"/>
  <c r="AE207" i="16"/>
  <c r="AE203" i="16"/>
  <c r="AE199" i="16"/>
  <c r="AE195" i="16"/>
  <c r="AE8" i="16"/>
  <c r="AE191" i="16"/>
  <c r="AE187" i="16"/>
  <c r="AE183" i="16"/>
  <c r="AE179" i="16"/>
  <c r="AE175" i="16"/>
  <c r="AE171" i="16"/>
  <c r="AE167" i="16"/>
  <c r="AE163" i="16"/>
  <c r="AE189" i="16"/>
  <c r="AE185" i="16"/>
  <c r="AE181" i="16"/>
  <c r="AE177" i="16"/>
  <c r="AE173" i="16"/>
  <c r="AE169" i="16"/>
  <c r="AE165" i="16"/>
  <c r="AE161" i="16"/>
  <c r="AE129" i="16"/>
  <c r="AE133" i="16"/>
  <c r="AE137" i="16"/>
  <c r="AE141" i="16"/>
  <c r="AE145" i="16"/>
  <c r="AE149" i="16"/>
  <c r="AE153" i="16"/>
  <c r="AE157" i="16"/>
  <c r="AE16" i="16"/>
  <c r="AE24" i="16"/>
  <c r="AE36" i="16"/>
  <c r="AE40" i="16"/>
  <c r="AE44" i="16"/>
  <c r="AE48" i="16"/>
  <c r="AE52" i="16"/>
  <c r="AE56" i="16"/>
  <c r="AE60" i="16"/>
  <c r="AE64" i="16"/>
  <c r="AE68" i="16"/>
  <c r="AE72" i="16"/>
  <c r="AE76" i="16"/>
  <c r="AE80" i="16"/>
  <c r="AE84" i="16"/>
  <c r="AE12" i="16"/>
  <c r="AE20" i="16"/>
  <c r="AE28" i="16"/>
  <c r="AE32" i="16"/>
  <c r="B170" i="4"/>
  <c r="B202" i="4"/>
  <c r="B250" i="4"/>
  <c r="AE139" i="16"/>
  <c r="AE143" i="16"/>
  <c r="AE147" i="16"/>
  <c r="AE151" i="16"/>
  <c r="AE155" i="16"/>
  <c r="AE159" i="16"/>
  <c r="AE127" i="16"/>
  <c r="AE131" i="16"/>
  <c r="B389" i="4"/>
  <c r="B441" i="4"/>
  <c r="B457" i="4"/>
  <c r="B183" i="4" l="1"/>
  <c r="B69" i="4"/>
  <c r="B166" i="4"/>
  <c r="B355" i="4"/>
  <c r="B100" i="4"/>
  <c r="B54" i="4"/>
  <c r="B85" i="4"/>
  <c r="B502" i="4"/>
  <c r="B438" i="4"/>
  <c r="B422" i="4"/>
  <c r="B406" i="4"/>
  <c r="B390" i="4"/>
  <c r="B456" i="4"/>
  <c r="B469" i="4"/>
  <c r="B453" i="4"/>
  <c r="B341" i="4"/>
  <c r="B309" i="4"/>
  <c r="B261" i="4"/>
  <c r="B213" i="4"/>
  <c r="B181" i="4"/>
  <c r="B138" i="4"/>
  <c r="B164" i="4"/>
  <c r="E3" i="4"/>
  <c r="B470" i="4"/>
  <c r="B68" i="4"/>
  <c r="B324" i="4"/>
  <c r="B195" i="4"/>
  <c r="B468" i="4"/>
  <c r="B452" i="4"/>
  <c r="B436" i="4"/>
  <c r="B116" i="4"/>
  <c r="B83" i="4"/>
  <c r="B52" i="4"/>
  <c r="B35" i="4"/>
  <c r="A4" i="4"/>
  <c r="A5" i="4" s="1"/>
  <c r="B79" i="4"/>
  <c r="B437" i="4"/>
  <c r="B454" i="4"/>
  <c r="B139" i="4"/>
  <c r="B488" i="4"/>
  <c r="B132" i="4"/>
  <c r="B82" i="4"/>
  <c r="B356" i="4"/>
  <c r="B501" i="4"/>
  <c r="B485" i="4"/>
  <c r="B421" i="4"/>
  <c r="B405" i="4"/>
  <c r="B373" i="4"/>
  <c r="B357" i="4"/>
  <c r="B325" i="4"/>
  <c r="B293" i="4"/>
  <c r="B277" i="4"/>
  <c r="B245" i="4"/>
  <c r="B229" i="4"/>
  <c r="B197" i="4"/>
  <c r="B34" i="4"/>
  <c r="B455" i="4"/>
  <c r="B98" i="4"/>
  <c r="B254" i="4"/>
  <c r="B440" i="4"/>
  <c r="B86" i="4"/>
  <c r="B473" i="4"/>
  <c r="B409" i="4"/>
  <c r="B361" i="4"/>
  <c r="B345" i="4"/>
  <c r="B329" i="4"/>
  <c r="B313" i="4"/>
  <c r="B297" i="4"/>
  <c r="B265" i="4"/>
  <c r="B249" i="4"/>
  <c r="B233" i="4"/>
  <c r="B201" i="4"/>
  <c r="B185" i="4"/>
  <c r="B169" i="4"/>
  <c r="B121" i="4"/>
  <c r="B308" i="4"/>
  <c r="B260" i="4"/>
  <c r="B49" i="4"/>
  <c r="B53" i="4"/>
  <c r="B84" i="4"/>
  <c r="B39" i="4"/>
  <c r="B154" i="4"/>
  <c r="B163" i="4"/>
  <c r="B90" i="4"/>
  <c r="B36" i="4"/>
  <c r="B115" i="4"/>
  <c r="B212" i="4"/>
  <c r="B180" i="4"/>
  <c r="B489" i="4"/>
  <c r="B117" i="4"/>
  <c r="B93" i="4"/>
  <c r="B279" i="4"/>
  <c r="B439" i="4"/>
  <c r="B228" i="4"/>
  <c r="B484" i="4"/>
  <c r="B461" i="4"/>
  <c r="B429" i="4"/>
  <c r="B381" i="4"/>
  <c r="B205" i="4"/>
  <c r="B140" i="4"/>
  <c r="B350" i="4"/>
  <c r="B377" i="4"/>
  <c r="B153" i="4"/>
  <c r="B137" i="4"/>
  <c r="B420" i="4"/>
  <c r="B292" i="4"/>
  <c r="B155" i="4"/>
  <c r="B91" i="4"/>
  <c r="B59" i="4"/>
  <c r="B404" i="4"/>
  <c r="B388" i="4"/>
  <c r="B372" i="4"/>
  <c r="B340" i="4"/>
  <c r="B227" i="4"/>
  <c r="B416" i="4"/>
  <c r="B400" i="4"/>
  <c r="B384" i="4"/>
  <c r="B368" i="4"/>
  <c r="B352" i="4"/>
  <c r="B336" i="4"/>
  <c r="B320" i="4"/>
  <c r="B304" i="4"/>
  <c r="B288" i="4"/>
  <c r="B272" i="4"/>
  <c r="B240" i="4"/>
  <c r="B224" i="4"/>
  <c r="B208" i="4"/>
  <c r="B192" i="4"/>
  <c r="B160" i="4"/>
  <c r="B128" i="4"/>
  <c r="B112" i="4"/>
  <c r="B64" i="4"/>
  <c r="B148" i="4"/>
  <c r="D3" i="4"/>
  <c r="B3" i="4"/>
  <c r="B447" i="4"/>
  <c r="B89" i="4"/>
  <c r="B106" i="4"/>
  <c r="B262" i="4"/>
  <c r="B348" i="4"/>
  <c r="B315" i="4"/>
  <c r="B187" i="4"/>
  <c r="B123" i="4"/>
  <c r="B73" i="4"/>
  <c r="B142" i="4"/>
  <c r="B125" i="4"/>
  <c r="B290" i="4"/>
  <c r="B230" i="4"/>
  <c r="B206" i="4"/>
  <c r="B490" i="4"/>
  <c r="B474" i="4"/>
  <c r="B426" i="4"/>
  <c r="B410" i="4"/>
  <c r="B362" i="4"/>
  <c r="B342" i="4"/>
  <c r="B327" i="4"/>
  <c r="B310" i="4"/>
  <c r="B259" i="4"/>
  <c r="B214" i="4"/>
  <c r="B103" i="4"/>
  <c r="B46" i="4"/>
  <c r="B339" i="4"/>
  <c r="B311" i="4"/>
  <c r="B491" i="4"/>
  <c r="B475" i="4"/>
  <c r="B459" i="4"/>
  <c r="B443" i="4"/>
  <c r="B411" i="4"/>
  <c r="B379" i="4"/>
  <c r="B363" i="4"/>
  <c r="B171" i="4"/>
  <c r="B343" i="4"/>
  <c r="B326" i="4"/>
  <c r="B231" i="4"/>
  <c r="B215" i="4"/>
  <c r="B291" i="4"/>
  <c r="B99" i="4"/>
  <c r="B41" i="4"/>
  <c r="B432" i="4"/>
  <c r="B226" i="4"/>
  <c r="B43" i="4"/>
  <c r="B97" i="4"/>
  <c r="B448" i="4"/>
  <c r="B492" i="4"/>
  <c r="B134" i="4"/>
  <c r="B496" i="4"/>
  <c r="B480" i="4"/>
  <c r="B464" i="4"/>
  <c r="B493" i="4"/>
  <c r="B477" i="4"/>
  <c r="B413" i="4"/>
  <c r="B365" i="4"/>
  <c r="B349" i="4"/>
  <c r="B333" i="4"/>
  <c r="B301" i="4"/>
  <c r="B285" i="4"/>
  <c r="B269" i="4"/>
  <c r="B253" i="4"/>
  <c r="B237" i="4"/>
  <c r="B221" i="4"/>
  <c r="B189" i="4"/>
  <c r="B173" i="4"/>
  <c r="B141" i="4"/>
  <c r="B45" i="4"/>
  <c r="B122" i="4"/>
  <c r="B50" i="4"/>
  <c r="B162" i="4"/>
  <c r="B146" i="4"/>
  <c r="B472" i="4"/>
  <c r="B48" i="4"/>
  <c r="B150" i="4"/>
  <c r="B126" i="4"/>
  <c r="B256" i="4"/>
  <c r="B444" i="4"/>
  <c r="B465" i="4"/>
  <c r="B433" i="4"/>
  <c r="B294" i="4"/>
  <c r="B266" i="4"/>
  <c r="B479" i="4"/>
  <c r="B415" i="4"/>
  <c r="B399" i="4"/>
  <c r="B351" i="4"/>
  <c r="B118" i="4"/>
  <c r="B81" i="4"/>
  <c r="B287" i="4"/>
  <c r="B207" i="4"/>
  <c r="B392" i="4"/>
  <c r="B96" i="4"/>
  <c r="B80" i="4"/>
  <c r="B144" i="4"/>
  <c r="B176" i="4"/>
  <c r="B184" i="4"/>
  <c r="B393" i="4"/>
  <c r="B72" i="4"/>
  <c r="B331" i="4"/>
  <c r="B299" i="4"/>
  <c r="B267" i="4"/>
  <c r="B101" i="4"/>
  <c r="B37" i="4"/>
  <c r="B248" i="4"/>
  <c r="B312" i="4"/>
  <c r="B360" i="4"/>
  <c r="B120" i="4"/>
  <c r="B88" i="4"/>
  <c r="B109" i="4"/>
  <c r="F4" i="4"/>
  <c r="D4" i="4" s="1"/>
  <c r="B131" i="4"/>
  <c r="B113" i="4"/>
  <c r="B77" i="4"/>
  <c r="B179" i="4"/>
  <c r="B71" i="4"/>
  <c r="B346" i="4"/>
  <c r="B270" i="4"/>
  <c r="B243" i="4"/>
  <c r="B223" i="4"/>
  <c r="B182" i="4"/>
  <c r="B111" i="4"/>
  <c r="B499" i="4"/>
  <c r="B483" i="4"/>
  <c r="B467" i="4"/>
  <c r="B451" i="4"/>
  <c r="B435" i="4"/>
  <c r="B419" i="4"/>
  <c r="B403" i="4"/>
  <c r="B387" i="4"/>
  <c r="B371" i="4"/>
  <c r="B334" i="4"/>
  <c r="B318" i="4"/>
  <c r="B303" i="4"/>
  <c r="B275" i="4"/>
  <c r="B234" i="4"/>
  <c r="B199" i="4"/>
  <c r="B159" i="4"/>
  <c r="B284" i="4"/>
  <c r="B158" i="4"/>
  <c r="B114" i="4"/>
  <c r="B460" i="4"/>
  <c r="B428" i="4"/>
  <c r="B412" i="4"/>
  <c r="B235" i="4"/>
  <c r="B108" i="4"/>
  <c r="B76" i="4"/>
  <c r="B44" i="4"/>
  <c r="B396" i="4"/>
  <c r="B316" i="4"/>
  <c r="B156" i="4"/>
  <c r="B124" i="4"/>
  <c r="B92" i="4"/>
  <c r="B60" i="4"/>
  <c r="B57" i="4"/>
  <c r="B191" i="4"/>
  <c r="B497" i="4"/>
  <c r="B386" i="4"/>
  <c r="B370" i="4"/>
  <c r="B354" i="4"/>
  <c r="B305" i="4"/>
  <c r="B289" i="4"/>
  <c r="B273" i="4"/>
  <c r="B241" i="4"/>
  <c r="B225" i="4"/>
  <c r="B209" i="4"/>
  <c r="B194" i="4"/>
  <c r="B177" i="4"/>
  <c r="B42" i="4"/>
  <c r="B74" i="4"/>
  <c r="B302" i="4"/>
  <c r="B222" i="4"/>
  <c r="B335" i="4"/>
  <c r="B70" i="4"/>
  <c r="B271" i="4"/>
  <c r="B347" i="4"/>
  <c r="B252" i="4"/>
  <c r="B188" i="4"/>
  <c r="B424" i="4"/>
  <c r="B344" i="4"/>
  <c r="B296" i="4"/>
  <c r="B280" i="4"/>
  <c r="B264" i="4"/>
  <c r="B232" i="4"/>
  <c r="B216" i="4"/>
  <c r="B200" i="4"/>
  <c r="B168" i="4"/>
  <c r="B56" i="4"/>
  <c r="B40" i="4"/>
  <c r="B482" i="4"/>
  <c r="B466" i="4"/>
  <c r="B449" i="4"/>
  <c r="B434" i="4"/>
  <c r="B418" i="4"/>
  <c r="B402" i="4"/>
  <c r="B161" i="4"/>
  <c r="B129" i="4"/>
  <c r="B110" i="4"/>
  <c r="B63" i="4"/>
  <c r="B239" i="4"/>
  <c r="B211" i="4"/>
  <c r="B494" i="4"/>
  <c r="B478" i="4"/>
  <c r="B463" i="4"/>
  <c r="B446" i="4"/>
  <c r="B431" i="4"/>
  <c r="B414" i="4"/>
  <c r="B398" i="4"/>
  <c r="B383" i="4"/>
  <c r="B366" i="4"/>
  <c r="B330" i="4"/>
  <c r="B314" i="4"/>
  <c r="B298" i="4"/>
  <c r="B263" i="4"/>
  <c r="B218" i="4"/>
  <c r="B186" i="4"/>
  <c r="B119" i="4"/>
  <c r="B445" i="4"/>
  <c r="B127" i="4"/>
  <c r="B78" i="4"/>
  <c r="B149" i="4"/>
  <c r="B133" i="4"/>
  <c r="B198" i="4"/>
  <c r="B319" i="4"/>
  <c r="B251" i="4"/>
  <c r="B220" i="4"/>
  <c r="B476" i="4"/>
  <c r="B219" i="4"/>
  <c r="B397" i="4"/>
  <c r="B190" i="4"/>
  <c r="B337" i="4"/>
  <c r="B498" i="4"/>
  <c r="B417" i="4"/>
  <c r="B401" i="4"/>
  <c r="B328" i="4"/>
  <c r="B300" i="4"/>
  <c r="B236" i="4"/>
  <c r="B172" i="4"/>
  <c r="B462" i="4"/>
  <c r="B364" i="4"/>
  <c r="B317" i="4"/>
  <c r="B51" i="4"/>
  <c r="B102" i="4"/>
  <c r="B62" i="4"/>
  <c r="B130" i="4"/>
  <c r="B75" i="4"/>
  <c r="B210" i="4"/>
  <c r="B450" i="4"/>
  <c r="B353" i="4"/>
  <c r="B382" i="4"/>
  <c r="B107" i="4"/>
  <c r="B257" i="4"/>
  <c r="B193" i="4"/>
  <c r="B136" i="4"/>
  <c r="B65" i="4"/>
  <c r="B295" i="4"/>
  <c r="B430" i="4"/>
  <c r="B369" i="4"/>
  <c r="B268" i="4"/>
  <c r="B204" i="4"/>
  <c r="B238" i="4"/>
  <c r="B495" i="4"/>
  <c r="B380" i="4"/>
  <c r="B427" i="4"/>
  <c r="B61" i="4"/>
  <c r="B408" i="4"/>
  <c r="B157" i="4"/>
  <c r="B58" i="4"/>
  <c r="B274" i="4"/>
  <c r="B321" i="4"/>
  <c r="B367" i="4"/>
  <c r="B481" i="4"/>
  <c r="B152" i="4"/>
  <c r="B376" i="4"/>
  <c r="B104" i="4"/>
  <c r="B281" i="4"/>
  <c r="B217" i="4"/>
  <c r="B385" i="4"/>
  <c r="B332" i="4"/>
  <c r="B425" i="4"/>
  <c r="B145" i="4"/>
  <c r="B306" i="4"/>
  <c r="B242" i="4"/>
  <c r="B178" i="4"/>
  <c r="B38" i="4"/>
  <c r="D6" i="4"/>
  <c r="A6" i="4"/>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F6" i="4"/>
  <c r="D7" i="4"/>
  <c r="F7" i="4"/>
  <c r="B21" i="4"/>
  <c r="D9" i="4"/>
  <c r="F9" i="4"/>
  <c r="F11" i="4"/>
  <c r="D11" i="4"/>
  <c r="E6" i="4"/>
  <c r="E7" i="4"/>
  <c r="E11" i="4"/>
  <c r="AK9" i="4"/>
  <c r="AJ9" i="4"/>
  <c r="A67" i="4" l="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373" i="4" s="1"/>
  <c r="A374" i="4" s="1"/>
  <c r="A375" i="4" s="1"/>
  <c r="A376" i="4" s="1"/>
  <c r="A377" i="4" s="1"/>
  <c r="A378" i="4" s="1"/>
  <c r="A379" i="4" s="1"/>
  <c r="A380" i="4" s="1"/>
  <c r="A381" i="4" s="1"/>
  <c r="A382" i="4" s="1"/>
  <c r="A383" i="4" s="1"/>
  <c r="A384" i="4" s="1"/>
  <c r="A385" i="4" s="1"/>
  <c r="A386" i="4" s="1"/>
  <c r="A387" i="4" s="1"/>
  <c r="A388" i="4" s="1"/>
  <c r="A389" i="4" s="1"/>
  <c r="A390" i="4" s="1"/>
  <c r="A391" i="4" s="1"/>
  <c r="A392" i="4" s="1"/>
  <c r="A393" i="4" s="1"/>
  <c r="A394" i="4" s="1"/>
  <c r="A395" i="4" s="1"/>
  <c r="A396" i="4" s="1"/>
  <c r="A397" i="4" s="1"/>
  <c r="A398" i="4" s="1"/>
  <c r="A399" i="4" s="1"/>
  <c r="A400" i="4" s="1"/>
  <c r="A401" i="4" s="1"/>
  <c r="A402" i="4" s="1"/>
  <c r="A403" i="4" s="1"/>
  <c r="A404" i="4" s="1"/>
  <c r="A405" i="4" s="1"/>
  <c r="A406" i="4" s="1"/>
  <c r="A407" i="4" s="1"/>
  <c r="A408" i="4" s="1"/>
  <c r="A409" i="4" s="1"/>
  <c r="A410" i="4" s="1"/>
  <c r="A411" i="4" s="1"/>
  <c r="A412" i="4" s="1"/>
  <c r="A413" i="4" s="1"/>
  <c r="A414" i="4" s="1"/>
  <c r="A415" i="4" s="1"/>
  <c r="A416" i="4" s="1"/>
  <c r="A417" i="4" s="1"/>
  <c r="A418" i="4" s="1"/>
  <c r="A419" i="4" s="1"/>
  <c r="A420" i="4" s="1"/>
  <c r="A421" i="4" s="1"/>
  <c r="A422" i="4" s="1"/>
  <c r="A423" i="4" s="1"/>
  <c r="A424" i="4" s="1"/>
  <c r="A425" i="4" s="1"/>
  <c r="A426" i="4" s="1"/>
  <c r="A427" i="4" s="1"/>
  <c r="A428" i="4" s="1"/>
  <c r="A429" i="4" s="1"/>
  <c r="A430" i="4" s="1"/>
  <c r="A431" i="4" s="1"/>
  <c r="A432" i="4" s="1"/>
  <c r="A433" i="4" s="1"/>
  <c r="A434" i="4" s="1"/>
  <c r="A435" i="4" s="1"/>
  <c r="A436" i="4" s="1"/>
  <c r="A437" i="4" s="1"/>
  <c r="A438" i="4" s="1"/>
  <c r="A439" i="4" s="1"/>
  <c r="A440" i="4" s="1"/>
  <c r="A441" i="4" s="1"/>
  <c r="A442" i="4" s="1"/>
  <c r="A443" i="4" s="1"/>
  <c r="A444" i="4" s="1"/>
  <c r="A445" i="4" s="1"/>
  <c r="A446" i="4" s="1"/>
  <c r="A447" i="4" s="1"/>
  <c r="A448" i="4" s="1"/>
  <c r="A449" i="4" s="1"/>
  <c r="A450" i="4" s="1"/>
  <c r="A451" i="4" s="1"/>
  <c r="A452" i="4" s="1"/>
  <c r="A453" i="4" s="1"/>
  <c r="A454" i="4" s="1"/>
  <c r="A455" i="4" s="1"/>
  <c r="A456" i="4" s="1"/>
  <c r="A457" i="4" s="1"/>
  <c r="A458" i="4" s="1"/>
  <c r="A459" i="4" s="1"/>
  <c r="A460" i="4" s="1"/>
  <c r="A461" i="4" s="1"/>
  <c r="A462" i="4" s="1"/>
  <c r="A463" i="4" s="1"/>
  <c r="A464" i="4" s="1"/>
  <c r="A465" i="4" s="1"/>
  <c r="A466" i="4" s="1"/>
  <c r="A467" i="4" s="1"/>
  <c r="A468" i="4" s="1"/>
  <c r="A469" i="4" s="1"/>
  <c r="A470" i="4" s="1"/>
  <c r="A471" i="4" s="1"/>
  <c r="A472" i="4" s="1"/>
  <c r="A473" i="4" s="1"/>
  <c r="A474" i="4" s="1"/>
  <c r="A475" i="4" s="1"/>
  <c r="A476" i="4" s="1"/>
  <c r="A477" i="4" s="1"/>
  <c r="A478" i="4" s="1"/>
  <c r="A479" i="4" s="1"/>
  <c r="A480" i="4" s="1"/>
  <c r="A481" i="4" s="1"/>
  <c r="A482" i="4" s="1"/>
  <c r="A483" i="4" s="1"/>
  <c r="A484" i="4" s="1"/>
  <c r="A485" i="4" s="1"/>
  <c r="A486" i="4" s="1"/>
  <c r="A487" i="4" s="1"/>
  <c r="A488" i="4" s="1"/>
  <c r="A489" i="4" s="1"/>
  <c r="A490" i="4" s="1"/>
  <c r="A491" i="4" s="1"/>
  <c r="A492" i="4" s="1"/>
  <c r="A493" i="4" s="1"/>
  <c r="A494" i="4" s="1"/>
  <c r="A495" i="4" s="1"/>
  <c r="A496" i="4" s="1"/>
  <c r="A497" i="4" s="1"/>
  <c r="A498" i="4" s="1"/>
  <c r="A499" i="4" s="1"/>
  <c r="A500" i="4" s="1"/>
  <c r="A501" i="4" s="1"/>
  <c r="A502" i="4" s="1"/>
  <c r="F66" i="4"/>
  <c r="B5" i="4"/>
  <c r="B4" i="4"/>
  <c r="AK10" i="4"/>
  <c r="AJ10" i="4"/>
  <c r="D66" i="4" l="1"/>
  <c r="B67" i="4"/>
  <c r="B66" i="4"/>
  <c r="AK11" i="4"/>
  <c r="AJ11" i="4"/>
  <c r="AK12" i="4" s="1"/>
  <c r="AJ12" i="4" l="1"/>
  <c r="AK13" i="4" s="1"/>
  <c r="B6" i="4"/>
  <c r="AJ13" i="4" l="1"/>
  <c r="AJ14" i="4" s="1"/>
  <c r="B7" i="4"/>
  <c r="AK14" i="4" l="1"/>
  <c r="AK15" i="4" s="1"/>
  <c r="AJ15" i="4"/>
  <c r="B8" i="4"/>
  <c r="AJ16" i="4" l="1"/>
  <c r="AK16" i="4"/>
  <c r="B9" i="4"/>
  <c r="B10" i="4" l="1"/>
  <c r="AJ17" i="4"/>
  <c r="AK17" i="4"/>
  <c r="B11" i="4" l="1"/>
  <c r="AJ18" i="4"/>
  <c r="AK18" i="4"/>
  <c r="B12" i="4" l="1"/>
  <c r="AJ19" i="4"/>
  <c r="AK19" i="4"/>
  <c r="B13" i="4" l="1"/>
  <c r="AK20" i="4"/>
  <c r="AJ20" i="4"/>
  <c r="B14" i="4" l="1"/>
  <c r="AK21" i="4"/>
  <c r="AJ21" i="4"/>
  <c r="B15" i="4" l="1"/>
  <c r="AJ22" i="4"/>
  <c r="AK22" i="4"/>
  <c r="B16" i="4" l="1"/>
  <c r="AJ23" i="4"/>
  <c r="AK23" i="4"/>
  <c r="B17" i="4" l="1"/>
  <c r="AJ24" i="4"/>
  <c r="AK24" i="4"/>
  <c r="B18" i="4" l="1"/>
  <c r="AJ25" i="4"/>
  <c r="AK25" i="4"/>
  <c r="B19" i="4" l="1"/>
  <c r="AJ26" i="4"/>
  <c r="AK26" i="4"/>
  <c r="B20" i="4" l="1"/>
  <c r="AJ27" i="4"/>
  <c r="AK27" i="4"/>
  <c r="AJ28" i="4" l="1"/>
  <c r="AK28" i="4"/>
  <c r="B22" i="4" l="1"/>
  <c r="AJ29" i="4"/>
  <c r="AK29" i="4"/>
  <c r="B23" i="4" l="1"/>
  <c r="AJ30" i="4"/>
  <c r="AK30" i="4"/>
  <c r="B24" i="4" l="1"/>
  <c r="AJ31" i="4"/>
  <c r="AK31" i="4"/>
  <c r="B25" i="4" l="1"/>
  <c r="AJ32" i="4"/>
  <c r="AK32" i="4"/>
  <c r="B26" i="4" l="1"/>
  <c r="AJ33" i="4"/>
  <c r="AK33" i="4"/>
  <c r="B27" i="4" l="1"/>
  <c r="AJ34" i="4"/>
  <c r="AK34" i="4"/>
  <c r="B28" i="4" l="1"/>
  <c r="AJ35" i="4"/>
  <c r="AK35" i="4"/>
  <c r="B29" i="4" l="1"/>
  <c r="AJ36" i="4"/>
  <c r="AK36" i="4"/>
  <c r="B30" i="4" l="1"/>
  <c r="AJ37" i="4"/>
  <c r="AK37" i="4"/>
  <c r="B31" i="4" l="1"/>
  <c r="AJ38" i="4"/>
  <c r="AK38" i="4"/>
  <c r="B32" i="4" l="1"/>
  <c r="B33" i="4"/>
  <c r="AJ39" i="4"/>
  <c r="AK39" i="4"/>
  <c r="AJ40" i="4" l="1"/>
  <c r="AK40" i="4"/>
  <c r="AJ41" i="4" l="1"/>
  <c r="AK41" i="4"/>
  <c r="AJ42" i="4" l="1"/>
  <c r="AK42" i="4"/>
  <c r="AJ43" i="4" l="1"/>
  <c r="AK43" i="4"/>
  <c r="AJ44" i="4" l="1"/>
  <c r="AK44" i="4"/>
  <c r="AJ45" i="4" l="1"/>
  <c r="AK45" i="4"/>
  <c r="AJ46" i="4" l="1"/>
  <c r="AK46" i="4"/>
  <c r="AJ47" i="4" l="1"/>
  <c r="AK47" i="4"/>
  <c r="AJ48" i="4" l="1"/>
  <c r="AK48" i="4"/>
  <c r="AJ49" i="4" l="1"/>
  <c r="AK49" i="4"/>
  <c r="AJ50" i="4" l="1"/>
  <c r="AK50" i="4"/>
  <c r="AJ51" i="4" l="1"/>
  <c r="AK51" i="4"/>
  <c r="AJ52" i="4" l="1"/>
  <c r="AK52" i="4"/>
  <c r="AJ53" i="4" l="1"/>
  <c r="AK53" i="4"/>
  <c r="AJ54" i="4" l="1"/>
  <c r="AK54" i="4"/>
  <c r="AJ55" i="4" l="1"/>
  <c r="AK55" i="4"/>
  <c r="AJ56" i="4" l="1"/>
  <c r="AK56" i="4"/>
  <c r="AJ57" i="4" l="1"/>
  <c r="AK57" i="4"/>
  <c r="AJ58" i="4" l="1"/>
  <c r="AK58" i="4"/>
  <c r="AJ59" i="4" l="1"/>
  <c r="AK59" i="4"/>
  <c r="AJ60" i="4" l="1"/>
  <c r="AK60" i="4"/>
  <c r="AJ61" i="4" l="1"/>
  <c r="AK61" i="4"/>
  <c r="AJ62" i="4" l="1"/>
  <c r="AK62" i="4"/>
  <c r="AJ63" i="4" l="1"/>
  <c r="AK63" i="4"/>
  <c r="AJ64" i="4" l="1"/>
  <c r="AK64" i="4"/>
  <c r="AJ65" i="4" l="1"/>
  <c r="AK65" i="4"/>
  <c r="AJ66" i="4" l="1"/>
  <c r="AK66" i="4"/>
  <c r="AJ67" i="4" l="1"/>
  <c r="AK67" i="4"/>
  <c r="AJ68" i="4" l="1"/>
  <c r="AK68" i="4"/>
  <c r="AJ69" i="4" l="1"/>
  <c r="AK69" i="4"/>
  <c r="AJ70" i="4" l="1"/>
  <c r="AK70" i="4"/>
  <c r="AJ71" i="4" l="1"/>
  <c r="AK71" i="4"/>
  <c r="AJ72" i="4" l="1"/>
  <c r="AK72" i="4"/>
  <c r="AJ73" i="4" l="1"/>
  <c r="AK73" i="4"/>
  <c r="AJ74" i="4" l="1"/>
  <c r="AK74" i="4"/>
  <c r="AJ75" i="4" l="1"/>
  <c r="AK75" i="4"/>
  <c r="AJ76" i="4" l="1"/>
  <c r="AK76" i="4"/>
  <c r="AJ77" i="4" l="1"/>
  <c r="AK77" i="4"/>
  <c r="AJ78" i="4" l="1"/>
  <c r="AK78" i="4"/>
  <c r="AJ79" i="4" l="1"/>
  <c r="AK79" i="4"/>
  <c r="AJ80" i="4" l="1"/>
  <c r="AK80" i="4"/>
  <c r="AJ81" i="4" l="1"/>
  <c r="AK81" i="4"/>
  <c r="AJ82" i="4" l="1"/>
  <c r="AK82" i="4"/>
  <c r="AJ83" i="4" l="1"/>
  <c r="AK83" i="4"/>
  <c r="AJ84" i="4" l="1"/>
  <c r="AK84" i="4"/>
  <c r="AJ85" i="4" l="1"/>
  <c r="AK85" i="4"/>
  <c r="AJ86" i="4" l="1"/>
  <c r="AK86" i="4"/>
  <c r="AJ87" i="4" l="1"/>
  <c r="AK87" i="4"/>
  <c r="AJ88" i="4" l="1"/>
  <c r="AK88" i="4"/>
  <c r="AJ89" i="4" l="1"/>
  <c r="AK89" i="4"/>
  <c r="AJ90" i="4" l="1"/>
  <c r="AK90" i="4"/>
  <c r="AJ91" i="4" l="1"/>
  <c r="AK91" i="4"/>
  <c r="AJ92" i="4" l="1"/>
  <c r="AK92" i="4"/>
  <c r="AJ93" i="4" l="1"/>
  <c r="AK93" i="4"/>
  <c r="AJ94" i="4" l="1"/>
  <c r="AK94" i="4"/>
  <c r="AJ95" i="4" l="1"/>
  <c r="AK95" i="4"/>
  <c r="AJ96" i="4" l="1"/>
  <c r="AK96" i="4"/>
  <c r="AJ97" i="4" l="1"/>
  <c r="AK97" i="4"/>
  <c r="AJ98" i="4" l="1"/>
  <c r="AK98" i="4"/>
  <c r="AJ99" i="4" l="1"/>
  <c r="AK99" i="4"/>
  <c r="AJ100" i="4" l="1"/>
  <c r="AK100" i="4"/>
  <c r="AJ101" i="4" l="1"/>
  <c r="AK101" i="4"/>
  <c r="AJ102" i="4" l="1"/>
  <c r="AK102" i="4"/>
  <c r="AJ103" i="4" l="1"/>
  <c r="AK103" i="4"/>
  <c r="AJ104" i="4" l="1"/>
  <c r="AK104" i="4"/>
  <c r="AJ105" i="4" l="1"/>
  <c r="AK105" i="4"/>
  <c r="AJ106" i="4" l="1"/>
  <c r="AK106" i="4"/>
  <c r="AJ107" i="4" l="1"/>
  <c r="AK107" i="4"/>
  <c r="AJ108" i="4" l="1"/>
  <c r="AK108" i="4"/>
  <c r="AJ109" i="4" l="1"/>
  <c r="AK109" i="4"/>
  <c r="AJ110" i="4" l="1"/>
  <c r="AK110" i="4"/>
  <c r="AJ111" i="4" l="1"/>
  <c r="AK111" i="4"/>
  <c r="AJ112" i="4" l="1"/>
  <c r="AK112" i="4"/>
  <c r="AJ113" i="4" l="1"/>
  <c r="AK113" i="4"/>
  <c r="AJ114" i="4" l="1"/>
  <c r="AK114" i="4"/>
  <c r="AJ115" i="4" l="1"/>
  <c r="AK115" i="4"/>
  <c r="AJ116" i="4" l="1"/>
  <c r="AK116" i="4"/>
  <c r="AJ117" i="4" l="1"/>
  <c r="AK117" i="4"/>
  <c r="AJ118" i="4" l="1"/>
  <c r="AK118" i="4"/>
  <c r="AJ119" i="4" l="1"/>
  <c r="AK119" i="4"/>
  <c r="AJ120" i="4" l="1"/>
  <c r="AK120" i="4"/>
  <c r="AJ121" i="4" l="1"/>
  <c r="AK121" i="4"/>
  <c r="AJ122" i="4" l="1"/>
  <c r="AK122" i="4"/>
  <c r="AJ123" i="4" l="1"/>
  <c r="AK123" i="4"/>
  <c r="AJ124" i="4" l="1"/>
  <c r="AK124" i="4"/>
  <c r="AJ125" i="4" l="1"/>
  <c r="AK125" i="4"/>
  <c r="AJ126" i="4" l="1"/>
  <c r="AK126" i="4"/>
  <c r="AJ127" i="4" l="1"/>
  <c r="AK127" i="4"/>
  <c r="AJ128" i="4" l="1"/>
  <c r="AK128" i="4"/>
  <c r="AJ129" i="4" l="1"/>
  <c r="AK129" i="4"/>
  <c r="AJ130" i="4" l="1"/>
  <c r="AK130" i="4"/>
  <c r="AJ131" i="4" l="1"/>
  <c r="AK131" i="4"/>
  <c r="AJ132" i="4" l="1"/>
  <c r="AK132" i="4"/>
  <c r="AJ133" i="4" l="1"/>
  <c r="AK133" i="4"/>
  <c r="AJ134" i="4" l="1"/>
  <c r="AK134" i="4"/>
  <c r="AJ135" i="4" l="1"/>
  <c r="AK135" i="4"/>
  <c r="AJ136" i="4" l="1"/>
  <c r="AK136" i="4"/>
  <c r="AJ137" i="4" l="1"/>
  <c r="AK137" i="4"/>
  <c r="AJ138" i="4" l="1"/>
  <c r="AK138" i="4"/>
  <c r="AJ139" i="4" l="1"/>
  <c r="AK139" i="4"/>
  <c r="AJ140" i="4" l="1"/>
  <c r="AK140" i="4"/>
  <c r="AJ141" i="4" l="1"/>
  <c r="AK141" i="4"/>
  <c r="AJ142" i="4" l="1"/>
  <c r="AK142" i="4"/>
  <c r="AJ143" i="4" l="1"/>
  <c r="AK143" i="4"/>
  <c r="AJ144" i="4" l="1"/>
  <c r="AK144" i="4"/>
  <c r="AJ145" i="4" l="1"/>
  <c r="AK145" i="4"/>
  <c r="AJ146" i="4" l="1"/>
  <c r="AK146" i="4"/>
  <c r="AJ147" i="4" l="1"/>
  <c r="AK147" i="4"/>
  <c r="AJ148" i="4" l="1"/>
  <c r="AK148" i="4"/>
  <c r="AJ149" i="4" l="1"/>
  <c r="AK149" i="4"/>
  <c r="AJ150" i="4" l="1"/>
  <c r="AK150" i="4"/>
  <c r="AJ151" i="4" l="1"/>
  <c r="AK151" i="4"/>
  <c r="AJ152" i="4" l="1"/>
  <c r="AK152" i="4"/>
  <c r="AJ153" i="4" l="1"/>
  <c r="AK153" i="4"/>
  <c r="AJ154" i="4" l="1"/>
  <c r="AK154" i="4"/>
  <c r="AJ155" i="4" l="1"/>
  <c r="AK155" i="4"/>
  <c r="AJ156" i="4" l="1"/>
  <c r="AK156" i="4"/>
  <c r="AJ157" i="4" l="1"/>
  <c r="AK157" i="4"/>
  <c r="AJ158" i="4" l="1"/>
  <c r="AK158" i="4"/>
  <c r="AJ159" i="4" l="1"/>
  <c r="AK159" i="4"/>
  <c r="AJ160" i="4" l="1"/>
  <c r="AK160" i="4"/>
  <c r="AJ161" i="4" l="1"/>
  <c r="AK161" i="4"/>
  <c r="AJ162" i="4" l="1"/>
  <c r="AK162" i="4"/>
  <c r="AJ163" i="4" l="1"/>
  <c r="AK163" i="4"/>
  <c r="AJ164" i="4" l="1"/>
  <c r="AK164" i="4"/>
  <c r="AJ165" i="4" l="1"/>
  <c r="AK165" i="4"/>
  <c r="AJ166" i="4" l="1"/>
  <c r="AK166" i="4"/>
  <c r="AJ167" i="4" l="1"/>
  <c r="AK167" i="4"/>
  <c r="AJ168" i="4" l="1"/>
  <c r="AK168" i="4"/>
  <c r="AJ169" i="4" l="1"/>
  <c r="AK169" i="4"/>
  <c r="AJ170" i="4" l="1"/>
  <c r="AK170" i="4"/>
  <c r="AJ171" i="4" l="1"/>
  <c r="AK171" i="4"/>
  <c r="AJ172" i="4" l="1"/>
  <c r="AK172" i="4"/>
  <c r="AJ173" i="4" l="1"/>
  <c r="AK173" i="4"/>
  <c r="AJ174" i="4" l="1"/>
  <c r="AK174" i="4"/>
  <c r="AJ175" i="4" l="1"/>
  <c r="AK175" i="4"/>
  <c r="AJ176" i="4" l="1"/>
  <c r="AK176" i="4"/>
  <c r="AJ177" i="4" l="1"/>
  <c r="AK177" i="4"/>
  <c r="AJ178" i="4" l="1"/>
  <c r="AK178" i="4"/>
  <c r="AJ179" i="4" l="1"/>
  <c r="AK179" i="4"/>
  <c r="AJ180" i="4" l="1"/>
  <c r="AK180" i="4"/>
  <c r="AJ181" i="4" l="1"/>
  <c r="AK181" i="4"/>
  <c r="AJ182" i="4" l="1"/>
  <c r="AK182" i="4"/>
  <c r="AJ183" i="4" l="1"/>
  <c r="AK183" i="4"/>
  <c r="AJ184" i="4" l="1"/>
  <c r="AK184" i="4"/>
  <c r="AJ185" i="4" l="1"/>
  <c r="AK185" i="4"/>
  <c r="AJ186" i="4" l="1"/>
  <c r="AK186" i="4"/>
  <c r="AJ187" i="4" l="1"/>
  <c r="AK187" i="4"/>
  <c r="AJ188" i="4" l="1"/>
  <c r="AK188" i="4"/>
  <c r="AJ189" i="4" l="1"/>
  <c r="AK189" i="4"/>
  <c r="AJ190" i="4" l="1"/>
  <c r="AK190" i="4"/>
  <c r="AJ191" i="4" l="1"/>
  <c r="AK191" i="4"/>
  <c r="AJ192" i="4" l="1"/>
  <c r="AK192" i="4"/>
  <c r="AJ193" i="4" l="1"/>
  <c r="AK193" i="4"/>
  <c r="AJ194" i="4" l="1"/>
  <c r="AK194" i="4"/>
  <c r="AJ195" i="4" l="1"/>
  <c r="AK195" i="4"/>
  <c r="AJ196" i="4" l="1"/>
  <c r="AK196" i="4"/>
  <c r="AJ197" i="4" l="1"/>
  <c r="AK197" i="4"/>
  <c r="AJ198" i="4" l="1"/>
  <c r="AK198" i="4"/>
  <c r="AJ199" i="4" l="1"/>
  <c r="AK199" i="4"/>
  <c r="AJ200" i="4" l="1"/>
  <c r="AK200" i="4"/>
  <c r="AJ201" i="4" l="1"/>
  <c r="AK201" i="4"/>
  <c r="AJ202" i="4" l="1"/>
  <c r="AK202" i="4"/>
  <c r="AJ203" i="4" l="1"/>
  <c r="AK203" i="4"/>
  <c r="AJ204" i="4" l="1"/>
  <c r="AK204" i="4"/>
  <c r="AJ205" i="4" l="1"/>
  <c r="AK205" i="4"/>
  <c r="AJ206" i="4" l="1"/>
  <c r="AK206" i="4"/>
  <c r="AJ207" i="4" l="1"/>
  <c r="AK207" i="4"/>
  <c r="AJ208" i="4" l="1"/>
  <c r="AK208" i="4"/>
  <c r="AJ209" i="4" l="1"/>
  <c r="AK209" i="4"/>
  <c r="AJ210" i="4" l="1"/>
  <c r="AK210" i="4"/>
  <c r="AJ211" i="4" l="1"/>
  <c r="AK211" i="4"/>
  <c r="AJ212" i="4" l="1"/>
  <c r="AK212" i="4"/>
  <c r="AJ213" i="4" l="1"/>
  <c r="AK213" i="4"/>
  <c r="AJ214" i="4" l="1"/>
  <c r="AK214" i="4"/>
  <c r="AJ215" i="4" l="1"/>
  <c r="AK215" i="4"/>
  <c r="AJ216" i="4" l="1"/>
  <c r="AK216" i="4"/>
  <c r="AJ217" i="4" l="1"/>
  <c r="AK217" i="4"/>
  <c r="AJ218" i="4" l="1"/>
  <c r="AK218" i="4"/>
  <c r="AJ219" i="4" l="1"/>
  <c r="AK219" i="4"/>
  <c r="AJ220" i="4" l="1"/>
  <c r="AK220" i="4"/>
  <c r="AJ221" i="4" l="1"/>
  <c r="AK221" i="4"/>
  <c r="AJ222" i="4" l="1"/>
  <c r="AK222" i="4"/>
  <c r="AJ223" i="4" l="1"/>
  <c r="AK223" i="4"/>
  <c r="AJ224" i="4" l="1"/>
  <c r="AK224" i="4"/>
  <c r="AJ225" i="4" l="1"/>
  <c r="AK225" i="4"/>
  <c r="AJ226" i="4" l="1"/>
  <c r="AK226" i="4"/>
  <c r="AJ227" i="4" l="1"/>
  <c r="AK227" i="4"/>
  <c r="AJ228" i="4" l="1"/>
  <c r="AK228" i="4"/>
  <c r="AJ229" i="4" l="1"/>
  <c r="AK229" i="4"/>
  <c r="AJ230" i="4" l="1"/>
  <c r="AK230" i="4"/>
  <c r="AJ231" i="4" l="1"/>
  <c r="AK231" i="4"/>
  <c r="AJ232" i="4" l="1"/>
  <c r="AK232" i="4"/>
  <c r="AJ233" i="4" l="1"/>
  <c r="AK233" i="4"/>
  <c r="AJ234" i="4" l="1"/>
  <c r="AK234" i="4"/>
  <c r="AJ235" i="4" l="1"/>
  <c r="AK235" i="4"/>
  <c r="AJ236" i="4" l="1"/>
  <c r="AK236" i="4"/>
  <c r="AJ237" i="4" l="1"/>
  <c r="AK237" i="4"/>
  <c r="AJ238" i="4" l="1"/>
  <c r="AK238" i="4"/>
  <c r="AJ239" i="4" l="1"/>
  <c r="AK239" i="4"/>
  <c r="AJ240" i="4" l="1"/>
  <c r="AK240" i="4"/>
  <c r="AJ241" i="4" l="1"/>
  <c r="AK241" i="4"/>
  <c r="AJ242" i="4" l="1"/>
  <c r="AK242" i="4"/>
  <c r="AJ243" i="4" l="1"/>
  <c r="AK243" i="4"/>
  <c r="AJ244" i="4" l="1"/>
  <c r="AK244" i="4"/>
  <c r="AJ245" i="4" l="1"/>
  <c r="AK245" i="4"/>
  <c r="AJ246" i="4" l="1"/>
  <c r="AK246" i="4"/>
  <c r="AJ247" i="4" l="1"/>
  <c r="AK247" i="4"/>
  <c r="AJ248" i="4" l="1"/>
  <c r="AK248" i="4"/>
  <c r="AJ249" i="4" l="1"/>
  <c r="AK249" i="4"/>
  <c r="AJ250" i="4" l="1"/>
  <c r="AK250" i="4"/>
  <c r="AJ251" i="4" l="1"/>
  <c r="AK251" i="4"/>
  <c r="AJ252" i="4" l="1"/>
  <c r="AK252" i="4"/>
  <c r="AJ253" i="4" l="1"/>
  <c r="AK253" i="4"/>
  <c r="AJ254" i="4" l="1"/>
  <c r="AK254" i="4"/>
  <c r="AJ255" i="4" l="1"/>
  <c r="AK255" i="4"/>
  <c r="AJ256" i="4" l="1"/>
  <c r="AK256" i="4"/>
  <c r="AJ257" i="4" l="1"/>
  <c r="AK257" i="4"/>
  <c r="AJ258" i="4" l="1"/>
  <c r="AK258" i="4"/>
  <c r="AJ259" i="4" l="1"/>
  <c r="AK259" i="4"/>
  <c r="AJ260" i="4" l="1"/>
  <c r="AK260" i="4"/>
  <c r="AJ261" i="4" l="1"/>
  <c r="AK261" i="4"/>
  <c r="AJ262" i="4" l="1"/>
  <c r="AK262" i="4"/>
  <c r="AJ263" i="4" l="1"/>
  <c r="AK263" i="4"/>
  <c r="AJ264" i="4" l="1"/>
  <c r="AK264" i="4"/>
  <c r="AJ265" i="4" l="1"/>
  <c r="AK265" i="4"/>
  <c r="AJ266" i="4" l="1"/>
  <c r="AK266" i="4"/>
  <c r="AJ267" i="4" l="1"/>
  <c r="AK267" i="4"/>
  <c r="AJ268" i="4" l="1"/>
  <c r="AK268" i="4"/>
  <c r="AJ269" i="4" l="1"/>
  <c r="AK269" i="4"/>
  <c r="AJ270" i="4" l="1"/>
  <c r="AK270" i="4"/>
  <c r="AJ271" i="4" l="1"/>
  <c r="AK271" i="4"/>
  <c r="AJ272" i="4" l="1"/>
  <c r="AK272" i="4"/>
  <c r="AJ273" i="4" l="1"/>
  <c r="AK273" i="4"/>
  <c r="AJ274" i="4" l="1"/>
  <c r="AK274" i="4"/>
  <c r="AJ275" i="4" l="1"/>
  <c r="AK275" i="4"/>
  <c r="AJ276" i="4" l="1"/>
  <c r="AK276" i="4"/>
  <c r="AJ277" i="4" l="1"/>
  <c r="AK277" i="4"/>
  <c r="AJ278" i="4" l="1"/>
  <c r="AK278" i="4"/>
  <c r="AJ279" i="4" l="1"/>
  <c r="AK279" i="4"/>
  <c r="AJ280" i="4" l="1"/>
  <c r="AK280" i="4"/>
  <c r="AJ281" i="4" l="1"/>
  <c r="AK281" i="4"/>
  <c r="AJ282" i="4" l="1"/>
  <c r="AK282" i="4"/>
  <c r="AJ283" i="4" l="1"/>
  <c r="AK283" i="4"/>
  <c r="AJ284" i="4" l="1"/>
  <c r="AK284" i="4"/>
  <c r="AJ285" i="4" l="1"/>
  <c r="AK285" i="4"/>
  <c r="AJ286" i="4" l="1"/>
  <c r="AK286" i="4"/>
  <c r="AJ287" i="4" l="1"/>
  <c r="AK287" i="4"/>
  <c r="AJ288" i="4" l="1"/>
  <c r="AK288" i="4"/>
  <c r="AJ289" i="4" l="1"/>
  <c r="AK289" i="4"/>
  <c r="AJ290" i="4" l="1"/>
  <c r="AK290" i="4"/>
  <c r="AJ291" i="4" l="1"/>
  <c r="AK291" i="4"/>
  <c r="AJ292" i="4" l="1"/>
  <c r="AK292" i="4"/>
  <c r="AJ293" i="4" l="1"/>
  <c r="AK293" i="4"/>
  <c r="AJ294" i="4" l="1"/>
  <c r="AK294" i="4"/>
  <c r="AJ295" i="4" l="1"/>
  <c r="AK295" i="4"/>
  <c r="AJ296" i="4" l="1"/>
  <c r="AK296" i="4"/>
  <c r="AJ297" i="4" l="1"/>
  <c r="AK297" i="4"/>
  <c r="AJ298" i="4" l="1"/>
  <c r="AK298" i="4"/>
  <c r="AJ299" i="4" l="1"/>
  <c r="AK299" i="4"/>
  <c r="AJ300" i="4" l="1"/>
  <c r="AK300" i="4"/>
  <c r="AJ301" i="4" l="1"/>
  <c r="AK301" i="4"/>
  <c r="AJ302" i="4" l="1"/>
  <c r="AK302" i="4"/>
  <c r="AJ303" i="4" l="1"/>
  <c r="AK303" i="4"/>
  <c r="AJ304" i="4" l="1"/>
  <c r="AK304" i="4"/>
  <c r="AJ305" i="4" l="1"/>
  <c r="AK305" i="4"/>
  <c r="AJ306" i="4" l="1"/>
  <c r="AK306" i="4"/>
  <c r="AJ307" i="4" l="1"/>
  <c r="AK307" i="4"/>
  <c r="AJ308" i="4" l="1"/>
  <c r="AK308" i="4"/>
  <c r="AJ309" i="4" l="1"/>
  <c r="AK309" i="4"/>
  <c r="AJ310" i="4" l="1"/>
  <c r="AK310" i="4"/>
  <c r="AJ311" i="4" l="1"/>
  <c r="AK311" i="4"/>
  <c r="AJ312" i="4" l="1"/>
  <c r="AK312" i="4"/>
  <c r="AJ313" i="4" l="1"/>
  <c r="AK313" i="4"/>
  <c r="AJ314" i="4" l="1"/>
  <c r="AK314" i="4"/>
  <c r="AJ315" i="4" l="1"/>
  <c r="AK315" i="4"/>
  <c r="AJ316" i="4" l="1"/>
  <c r="AK316" i="4"/>
  <c r="AJ317" i="4" l="1"/>
  <c r="AK317" i="4"/>
  <c r="AJ318" i="4" l="1"/>
  <c r="AK318" i="4"/>
  <c r="AJ319" i="4" l="1"/>
  <c r="AK319" i="4"/>
  <c r="AJ320" i="4" l="1"/>
  <c r="AK320" i="4"/>
  <c r="AJ321" i="4" l="1"/>
  <c r="AK321" i="4"/>
  <c r="AJ322" i="4" l="1"/>
  <c r="AK322" i="4"/>
  <c r="AJ323" i="4" l="1"/>
  <c r="AK323" i="4"/>
  <c r="AJ324" i="4" l="1"/>
  <c r="AK324" i="4"/>
  <c r="AJ325" i="4" l="1"/>
  <c r="AK325" i="4"/>
  <c r="AJ326" i="4" l="1"/>
  <c r="AK326" i="4"/>
  <c r="AJ327" i="4" l="1"/>
  <c r="AK327" i="4"/>
  <c r="AJ328" i="4" l="1"/>
  <c r="AK328" i="4"/>
  <c r="AJ329" i="4" l="1"/>
  <c r="AK329" i="4"/>
  <c r="AJ330" i="4" l="1"/>
  <c r="AK330" i="4"/>
  <c r="AJ331" i="4" l="1"/>
  <c r="AK331" i="4"/>
  <c r="AJ332" i="4" l="1"/>
  <c r="AK332" i="4"/>
  <c r="AJ333" i="4" l="1"/>
  <c r="AK333" i="4"/>
  <c r="AJ334" i="4" l="1"/>
  <c r="AK334" i="4"/>
  <c r="AJ335" i="4" l="1"/>
  <c r="AK335" i="4"/>
  <c r="AJ336" i="4" l="1"/>
  <c r="AK336" i="4"/>
  <c r="AJ337" i="4" l="1"/>
  <c r="AK337" i="4"/>
  <c r="AJ338" i="4" l="1"/>
  <c r="AK338" i="4"/>
  <c r="AJ339" i="4" l="1"/>
  <c r="AK339" i="4"/>
  <c r="AJ340" i="4" l="1"/>
  <c r="AK340" i="4"/>
  <c r="AJ341" i="4" l="1"/>
  <c r="AK341" i="4"/>
  <c r="AJ342" i="4" l="1"/>
  <c r="AK342" i="4"/>
  <c r="AJ343" i="4" l="1"/>
  <c r="AK343" i="4"/>
  <c r="AJ344" i="4" l="1"/>
  <c r="AK344" i="4"/>
  <c r="AJ345" i="4" l="1"/>
  <c r="AK345" i="4"/>
  <c r="AJ346" i="4" l="1"/>
  <c r="AK346" i="4"/>
  <c r="AJ347" i="4" l="1"/>
  <c r="AK347" i="4"/>
  <c r="AJ348" i="4" l="1"/>
  <c r="AK348" i="4"/>
  <c r="AJ349" i="4" l="1"/>
  <c r="AK349" i="4"/>
  <c r="AJ350" i="4" l="1"/>
  <c r="AK350" i="4"/>
  <c r="AJ351" i="4" l="1"/>
  <c r="AK351" i="4"/>
  <c r="AJ352" i="4" l="1"/>
  <c r="AK352" i="4"/>
  <c r="AJ353" i="4" l="1"/>
  <c r="AK353" i="4"/>
  <c r="AJ354" i="4" l="1"/>
  <c r="AK354" i="4"/>
  <c r="AJ355" i="4" l="1"/>
  <c r="AK355" i="4"/>
  <c r="AJ356" i="4" l="1"/>
  <c r="AK356" i="4"/>
  <c r="AJ357" i="4" l="1"/>
  <c r="AK357" i="4"/>
  <c r="AJ358" i="4" l="1"/>
  <c r="AK358" i="4"/>
  <c r="AJ359" i="4" l="1"/>
  <c r="AK359" i="4"/>
  <c r="AJ360" i="4" l="1"/>
  <c r="AK360" i="4"/>
  <c r="AJ361" i="4" l="1"/>
  <c r="AK361" i="4"/>
  <c r="AJ362" i="4" l="1"/>
  <c r="AK362" i="4"/>
  <c r="AJ363" i="4" l="1"/>
  <c r="AK363" i="4"/>
  <c r="AJ364" i="4" l="1"/>
  <c r="AK364" i="4"/>
  <c r="AJ365" i="4" l="1"/>
  <c r="AK365" i="4"/>
  <c r="AJ366" i="4" l="1"/>
  <c r="AK366" i="4"/>
  <c r="AJ367" i="4" l="1"/>
  <c r="AK367" i="4"/>
  <c r="AJ368" i="4" l="1"/>
  <c r="AK368" i="4"/>
  <c r="AJ369" i="4" l="1"/>
  <c r="AK369" i="4"/>
  <c r="AJ370" i="4" l="1"/>
  <c r="AK370" i="4"/>
  <c r="AJ371" i="4" l="1"/>
  <c r="AK371" i="4"/>
  <c r="AJ372" i="4" l="1"/>
  <c r="AK372" i="4"/>
  <c r="AJ373" i="4" l="1"/>
  <c r="AK373" i="4"/>
  <c r="AJ374" i="4" l="1"/>
  <c r="AK374" i="4"/>
  <c r="AJ375" i="4" l="1"/>
  <c r="AK375" i="4"/>
  <c r="AJ376" i="4" l="1"/>
  <c r="AK376" i="4"/>
  <c r="AJ377" i="4" l="1"/>
  <c r="AK377" i="4"/>
  <c r="AJ378" i="4" l="1"/>
  <c r="AK378" i="4"/>
  <c r="AJ379" i="4" l="1"/>
  <c r="AK379" i="4"/>
  <c r="AJ380" i="4" l="1"/>
  <c r="AK380" i="4"/>
  <c r="AJ381" i="4" l="1"/>
  <c r="AK381" i="4"/>
  <c r="AJ382" i="4" l="1"/>
  <c r="AK382" i="4"/>
  <c r="AJ383" i="4" l="1"/>
  <c r="AK383" i="4"/>
  <c r="AJ384" i="4" l="1"/>
  <c r="AK384" i="4"/>
  <c r="AJ385" i="4" l="1"/>
  <c r="AK385" i="4"/>
  <c r="AJ386" i="4" l="1"/>
  <c r="AK386" i="4"/>
  <c r="AJ387" i="4" l="1"/>
  <c r="AK387" i="4"/>
  <c r="AJ388" i="4" l="1"/>
  <c r="AK388" i="4"/>
  <c r="AJ389" i="4" l="1"/>
  <c r="AK389" i="4"/>
  <c r="AJ390" i="4" l="1"/>
  <c r="AK390" i="4"/>
  <c r="AJ391" i="4" l="1"/>
  <c r="AK391" i="4"/>
  <c r="AJ392" i="4" l="1"/>
  <c r="AK392" i="4"/>
  <c r="AJ393" i="4" l="1"/>
  <c r="AK393" i="4"/>
  <c r="AJ394" i="4" l="1"/>
  <c r="AK394" i="4"/>
  <c r="AJ395" i="4" l="1"/>
  <c r="AK395" i="4"/>
  <c r="AJ396" i="4" l="1"/>
  <c r="AK396" i="4"/>
  <c r="AJ397" i="4" l="1"/>
  <c r="AK397" i="4"/>
  <c r="AJ398" i="4" l="1"/>
  <c r="AK398" i="4"/>
  <c r="AJ399" i="4" l="1"/>
  <c r="AK399" i="4"/>
  <c r="AJ400" i="4" l="1"/>
  <c r="AK400" i="4"/>
  <c r="AJ401" i="4" l="1"/>
  <c r="AK401" i="4"/>
  <c r="AJ402" i="4" l="1"/>
  <c r="AK402" i="4"/>
  <c r="AJ403" i="4" l="1"/>
  <c r="AK403" i="4"/>
  <c r="AJ404" i="4" l="1"/>
  <c r="AK404" i="4"/>
  <c r="AJ405" i="4" l="1"/>
  <c r="AK405" i="4"/>
  <c r="AJ406" i="4" l="1"/>
  <c r="AK406" i="4"/>
  <c r="AJ407" i="4" l="1"/>
  <c r="AK407" i="4"/>
  <c r="AJ408" i="4" l="1"/>
  <c r="AK408" i="4"/>
  <c r="AJ409" i="4" l="1"/>
  <c r="AK409" i="4"/>
  <c r="AJ410" i="4" l="1"/>
  <c r="AK410" i="4"/>
  <c r="AJ411" i="4" l="1"/>
  <c r="AK411" i="4"/>
  <c r="AJ412" i="4" l="1"/>
  <c r="AK412" i="4"/>
  <c r="AJ413" i="4" l="1"/>
  <c r="AK413" i="4"/>
  <c r="AJ414" i="4" l="1"/>
  <c r="AK414" i="4"/>
  <c r="AJ415" i="4" l="1"/>
  <c r="AK415" i="4"/>
  <c r="AJ416" i="4" l="1"/>
  <c r="AK416" i="4"/>
  <c r="AJ417" i="4" l="1"/>
  <c r="AK417" i="4"/>
  <c r="AJ418" i="4" l="1"/>
  <c r="AK418" i="4"/>
  <c r="AJ419" i="4" l="1"/>
  <c r="AK419" i="4"/>
  <c r="AJ420" i="4" l="1"/>
  <c r="AK420" i="4"/>
  <c r="AJ421" i="4" l="1"/>
  <c r="AK421" i="4"/>
  <c r="AJ422" i="4" l="1"/>
  <c r="AK422" i="4"/>
  <c r="AJ423" i="4" l="1"/>
  <c r="AK423" i="4"/>
  <c r="AJ424" i="4" l="1"/>
  <c r="AK424" i="4"/>
  <c r="AJ425" i="4" l="1"/>
  <c r="AK425" i="4"/>
  <c r="AJ426" i="4" l="1"/>
  <c r="AK426" i="4"/>
  <c r="AJ427" i="4" l="1"/>
  <c r="AK427" i="4"/>
  <c r="AJ428" i="4" l="1"/>
  <c r="AK428" i="4"/>
  <c r="AJ429" i="4" l="1"/>
  <c r="AK429" i="4"/>
  <c r="AJ430" i="4" l="1"/>
  <c r="AK430" i="4"/>
  <c r="AJ431" i="4" l="1"/>
  <c r="AK431" i="4"/>
  <c r="AJ432" i="4" l="1"/>
  <c r="AK432" i="4"/>
  <c r="AJ433" i="4" l="1"/>
  <c r="AK433" i="4"/>
  <c r="AJ434" i="4" l="1"/>
  <c r="AK434" i="4"/>
  <c r="AJ435" i="4" l="1"/>
  <c r="AK435" i="4"/>
  <c r="AJ436" i="4" l="1"/>
  <c r="AK436" i="4"/>
  <c r="AJ437" i="4" l="1"/>
  <c r="AK437" i="4"/>
  <c r="AJ438" i="4" l="1"/>
  <c r="AK438" i="4"/>
  <c r="AJ439" i="4" l="1"/>
  <c r="AK439" i="4"/>
  <c r="AJ440" i="4" l="1"/>
  <c r="AK440" i="4"/>
  <c r="AJ441" i="4" l="1"/>
  <c r="AK441" i="4"/>
  <c r="AJ442" i="4" l="1"/>
  <c r="AK442" i="4"/>
  <c r="AJ443" i="4" l="1"/>
  <c r="AK443" i="4"/>
  <c r="AJ444" i="4" l="1"/>
  <c r="AK444" i="4"/>
  <c r="AJ445" i="4" l="1"/>
  <c r="AK445" i="4"/>
  <c r="AJ446" i="4" l="1"/>
  <c r="AK446" i="4"/>
  <c r="AJ447" i="4" l="1"/>
  <c r="AK447" i="4"/>
  <c r="AJ448" i="4" l="1"/>
  <c r="AK448" i="4"/>
  <c r="AJ449" i="4" l="1"/>
  <c r="AK449" i="4"/>
  <c r="AJ450" i="4" l="1"/>
  <c r="AK450" i="4"/>
  <c r="AJ451" i="4" l="1"/>
  <c r="AK451" i="4"/>
  <c r="AJ452" i="4" l="1"/>
  <c r="AK452" i="4"/>
  <c r="AJ453" i="4" l="1"/>
  <c r="AK453" i="4"/>
  <c r="AJ454" i="4" l="1"/>
  <c r="AK454" i="4"/>
  <c r="AJ455" i="4" l="1"/>
  <c r="AK455" i="4"/>
  <c r="AJ456" i="4" l="1"/>
  <c r="AK456" i="4"/>
  <c r="AJ457" i="4" l="1"/>
  <c r="AK457" i="4"/>
  <c r="AJ458" i="4" l="1"/>
  <c r="AK458" i="4"/>
  <c r="AJ459" i="4" l="1"/>
  <c r="AK459" i="4"/>
  <c r="AJ460" i="4" l="1"/>
  <c r="AK460" i="4"/>
  <c r="AJ461" i="4" l="1"/>
  <c r="AK461" i="4"/>
  <c r="AJ462" i="4" l="1"/>
  <c r="AK462" i="4"/>
  <c r="AJ463" i="4" l="1"/>
  <c r="AK463" i="4"/>
  <c r="AJ464" i="4" l="1"/>
  <c r="AK464" i="4"/>
  <c r="AJ465" i="4" l="1"/>
  <c r="AK465" i="4"/>
  <c r="AJ466" i="4" l="1"/>
  <c r="AK466" i="4"/>
  <c r="AJ467" i="4" l="1"/>
  <c r="AK467" i="4"/>
  <c r="AJ468" i="4" l="1"/>
  <c r="AK468" i="4"/>
  <c r="AJ469" i="4" l="1"/>
  <c r="AK469" i="4"/>
  <c r="AJ470" i="4" l="1"/>
  <c r="AK470" i="4"/>
  <c r="AJ471" i="4" l="1"/>
  <c r="AK471" i="4"/>
  <c r="AJ472" i="4" l="1"/>
  <c r="AK472" i="4"/>
  <c r="AJ473" i="4" l="1"/>
  <c r="AK473" i="4"/>
  <c r="AJ474" i="4" l="1"/>
  <c r="AK474" i="4"/>
  <c r="AJ475" i="4" l="1"/>
  <c r="AK475" i="4"/>
  <c r="AJ476" i="4" l="1"/>
  <c r="AK476" i="4"/>
  <c r="AJ477" i="4" l="1"/>
  <c r="AK477" i="4"/>
  <c r="AJ478" i="4" l="1"/>
  <c r="AK478" i="4"/>
  <c r="AJ479" i="4" l="1"/>
  <c r="AK479" i="4"/>
  <c r="AJ480" i="4" l="1"/>
  <c r="AK480" i="4"/>
  <c r="AJ481" i="4" l="1"/>
  <c r="AK481" i="4"/>
  <c r="AJ482" i="4" l="1"/>
  <c r="AK482" i="4"/>
  <c r="AJ483" i="4" l="1"/>
  <c r="AK483" i="4"/>
  <c r="AJ484" i="4" l="1"/>
  <c r="AK484" i="4"/>
  <c r="AJ485" i="4" l="1"/>
  <c r="AK485" i="4"/>
  <c r="AJ486" i="4" l="1"/>
  <c r="AK486" i="4"/>
  <c r="AJ487" i="4" l="1"/>
  <c r="AK487" i="4"/>
  <c r="AJ488" i="4" l="1"/>
  <c r="AK488" i="4"/>
  <c r="AJ489" i="4" l="1"/>
  <c r="AK489" i="4"/>
  <c r="AJ490" i="4" l="1"/>
  <c r="AK490" i="4"/>
  <c r="AJ491" i="4" l="1"/>
  <c r="AK491" i="4"/>
  <c r="AJ492" i="4" l="1"/>
  <c r="AK492" i="4"/>
  <c r="AJ493" i="4" l="1"/>
  <c r="AK493" i="4"/>
  <c r="AJ494" i="4" l="1"/>
  <c r="AK494" i="4"/>
  <c r="AJ495" i="4" l="1"/>
  <c r="AK495" i="4"/>
  <c r="AJ496" i="4" l="1"/>
  <c r="AK496" i="4"/>
  <c r="AJ497" i="4" l="1"/>
  <c r="AK497" i="4"/>
  <c r="AJ498" i="4" l="1"/>
  <c r="AK498" i="4"/>
  <c r="AJ499" i="4" l="1"/>
  <c r="AK499" i="4"/>
  <c r="AJ500" i="4" l="1"/>
  <c r="AK500" i="4"/>
  <c r="AJ501" i="4" l="1"/>
  <c r="AK501" i="4"/>
  <c r="AJ502" i="4" l="1"/>
  <c r="AK502" i="4"/>
  <c r="B14" i="3" s="1"/>
</calcChain>
</file>

<file path=xl/sharedStrings.xml><?xml version="1.0" encoding="utf-8"?>
<sst xmlns="http://schemas.openxmlformats.org/spreadsheetml/2006/main" count="3130" uniqueCount="2557">
  <si>
    <t>REGISTRO DE CAMBIOS</t>
  </si>
  <si>
    <t>VERSIÓN No.</t>
  </si>
  <si>
    <t>CAMBIO REALIZADO</t>
  </si>
  <si>
    <t>VIGENTE DESDE</t>
  </si>
  <si>
    <t>20201230m</t>
  </si>
  <si>
    <t>Correcciónes agregar botones ocultos</t>
  </si>
  <si>
    <t>20200130i</t>
  </si>
  <si>
    <t>Para trazabilididad la hoja se incluye el nombre del archivo fuente y la posibilidad de anotar el DOI principal del metadato
Por usabilidad las pestañas que son de interes para el usuario son las verdes
Si se define mas de un proyecto los referentes de estaciones e investigadores se descargan consecutivo en las mismas columnas
Se controla la versión para la plantilla mediante comparación dato en AGLOV de la BD.</t>
  </si>
  <si>
    <t>20190211m</t>
  </si>
  <si>
    <r>
      <t xml:space="preserve">Se modifica el texto de recomendaciones generales en la hoja de </t>
    </r>
    <r>
      <rPr>
        <b/>
        <i/>
        <sz val="10"/>
        <rFont val="Arial"/>
        <family val="2"/>
      </rPr>
      <t>"DIGITADOR"</t>
    </r>
    <r>
      <rPr>
        <sz val="10"/>
        <rFont val="Arial"/>
        <family val="2"/>
      </rPr>
      <t>.</t>
    </r>
  </si>
  <si>
    <t>20190117i</t>
  </si>
  <si>
    <r>
      <t xml:space="preserve">Se agrega el botón </t>
    </r>
    <r>
      <rPr>
        <b/>
        <i/>
        <sz val="10"/>
        <rFont val="Arial"/>
        <family val="2"/>
      </rPr>
      <t>"Administrador"</t>
    </r>
    <r>
      <rPr>
        <sz val="10"/>
        <rFont val="Arial"/>
        <family val="2"/>
      </rPr>
      <t xml:space="preserve"> y se ocultan los botones </t>
    </r>
    <r>
      <rPr>
        <b/>
        <i/>
        <sz val="10"/>
        <rFont val="Arial"/>
        <family val="2"/>
      </rPr>
      <t>"Generar tablas"</t>
    </r>
    <r>
      <rPr>
        <sz val="10"/>
        <rFont val="Arial"/>
        <family val="2"/>
      </rPr>
      <t xml:space="preserve"> y </t>
    </r>
    <r>
      <rPr>
        <b/>
        <i/>
        <sz val="10"/>
        <rFont val="Arial"/>
        <family val="2"/>
      </rPr>
      <t>"Cargar datos"</t>
    </r>
    <r>
      <rPr>
        <sz val="10"/>
        <rFont val="Arial"/>
        <family val="2"/>
      </rPr>
      <t xml:space="preserve"> en la hoja de</t>
    </r>
    <r>
      <rPr>
        <i/>
        <sz val="10"/>
        <rFont val="Arial"/>
        <family val="2"/>
      </rPr>
      <t xml:space="preserve"> </t>
    </r>
    <r>
      <rPr>
        <b/>
        <i/>
        <sz val="10"/>
        <rFont val="Arial"/>
        <family val="2"/>
      </rPr>
      <t>"DIGITADOR"</t>
    </r>
    <r>
      <rPr>
        <sz val="10"/>
        <rFont val="Arial"/>
        <family val="2"/>
      </rPr>
      <t xml:space="preserve">. 
Se elimina la columna </t>
    </r>
    <r>
      <rPr>
        <b/>
        <i/>
        <sz val="10"/>
        <rFont val="Arial"/>
        <family val="2"/>
      </rPr>
      <t>"Hora"</t>
    </r>
    <r>
      <rPr>
        <sz val="10"/>
        <rFont val="Arial"/>
        <family val="2"/>
      </rPr>
      <t xml:space="preserve"> de la hoja </t>
    </r>
    <r>
      <rPr>
        <b/>
        <i/>
        <sz val="10"/>
        <rFont val="Arial"/>
        <family val="2"/>
      </rPr>
      <t>"DATOS"</t>
    </r>
    <r>
      <rPr>
        <sz val="10"/>
        <rFont val="Arial"/>
        <family val="2"/>
      </rPr>
      <t>.</t>
    </r>
  </si>
  <si>
    <t>20190114i</t>
  </si>
  <si>
    <r>
      <t>Se agrega el título a los referenetes en la hoja</t>
    </r>
    <r>
      <rPr>
        <b/>
        <i/>
        <sz val="10"/>
        <rFont val="Arial"/>
        <family val="2"/>
      </rPr>
      <t xml:space="preserve"> "referentes"</t>
    </r>
    <r>
      <rPr>
        <sz val="10"/>
        <rFont val="Arial"/>
        <family val="2"/>
      </rPr>
      <t xml:space="preserve">.
Se modifica la información de contacto en la hoja de </t>
    </r>
    <r>
      <rPr>
        <b/>
        <i/>
        <sz val="10"/>
        <rFont val="Arial"/>
        <family val="2"/>
      </rPr>
      <t>"DIGITADOR"</t>
    </r>
    <r>
      <rPr>
        <sz val="10"/>
        <rFont val="Arial"/>
        <family val="2"/>
      </rPr>
      <t xml:space="preserve">.
Se elimina el botón </t>
    </r>
    <r>
      <rPr>
        <b/>
        <i/>
        <sz val="10"/>
        <rFont val="Arial"/>
        <family val="2"/>
      </rPr>
      <t>"Detectar muestras repetidas"</t>
    </r>
    <r>
      <rPr>
        <sz val="10"/>
        <rFont val="Arial"/>
        <family val="2"/>
      </rPr>
      <t xml:space="preserve"> de la hoja de </t>
    </r>
    <r>
      <rPr>
        <b/>
        <i/>
        <sz val="10"/>
        <rFont val="Arial"/>
        <family val="2"/>
      </rPr>
      <t xml:space="preserve">"DATOS" </t>
    </r>
    <r>
      <rPr>
        <sz val="10"/>
        <rFont val="Arial"/>
        <family val="2"/>
      </rPr>
      <t>a solicitud de la administradora del sistema.</t>
    </r>
  </si>
  <si>
    <t>20180809m</t>
  </si>
  <si>
    <t>Se actualizan algunos campos a petición de los usuarios</t>
  </si>
  <si>
    <t>20180801m</t>
  </si>
  <si>
    <t>Modificaciones para nuevo Argos</t>
  </si>
  <si>
    <t>20180413i</t>
  </si>
  <si>
    <t>Se modifica la generación de los ID de muestreo y se agrega macro que genera número aleatorio en la hoja DIGITADOR.</t>
  </si>
  <si>
    <t>general</t>
  </si>
  <si>
    <t>urlServicio</t>
  </si>
  <si>
    <t>http://portete.invemar.org.co:7003/ArgosWebServices-RESTWebService-context-root/rest/1.0</t>
  </si>
  <si>
    <t>fila de inicio</t>
  </si>
  <si>
    <t>fila de fin</t>
  </si>
  <si>
    <t>metodologias</t>
  </si>
  <si>
    <t>Metodologias</t>
  </si>
  <si>
    <t>Referentes</t>
  </si>
  <si>
    <t xml:space="preserve">Cantidad maxima de referentes </t>
  </si>
  <si>
    <t>estaciones/investigadores</t>
  </si>
  <si>
    <t>proyectos</t>
  </si>
  <si>
    <t>Lista especies</t>
  </si>
  <si>
    <t>MUESTREOS</t>
  </si>
  <si>
    <t>ID_MUESTREO</t>
  </si>
  <si>
    <t>DATOS,B</t>
  </si>
  <si>
    <t>ID_ESTACION</t>
  </si>
  <si>
    <t>DATOS,L</t>
  </si>
  <si>
    <t>ID_PROYECTO</t>
  </si>
  <si>
    <t>ID_METODOLOGIA</t>
  </si>
  <si>
    <t>ID_TEMATICAS</t>
  </si>
  <si>
    <t>FECHA</t>
  </si>
  <si>
    <t>DATOS,I</t>
  </si>
  <si>
    <t>NOTAS</t>
  </si>
  <si>
    <t>cantidad</t>
  </si>
  <si>
    <t>parametro muestreo</t>
  </si>
  <si>
    <t>ID_PARAMETRO</t>
  </si>
  <si>
    <t>ID_UNIDAD_MEDIDA</t>
  </si>
  <si>
    <t>VALOR</t>
  </si>
  <si>
    <t>DIGITADOR,B,14</t>
  </si>
  <si>
    <t>DIGITADOR,B,15</t>
  </si>
  <si>
    <t>DIGITADOR,B,5</t>
  </si>
  <si>
    <t>DIGITADOR,B,12</t>
  </si>
  <si>
    <t>DIGITADOR,B,11</t>
  </si>
  <si>
    <t>muestra</t>
  </si>
  <si>
    <t>ID_MUESTRA</t>
  </si>
  <si>
    <t>DATOS,D</t>
  </si>
  <si>
    <t>DATOS,F</t>
  </si>
  <si>
    <t>DATOS,N</t>
  </si>
  <si>
    <t>ES_REPLICA</t>
  </si>
  <si>
    <t>muestra variable</t>
  </si>
  <si>
    <t>ID_METODO</t>
  </si>
  <si>
    <t>DATOS,Y</t>
  </si>
  <si>
    <t>DATOS,AC</t>
  </si>
  <si>
    <t>DATOS,M</t>
  </si>
  <si>
    <t>DATOS,P</t>
  </si>
  <si>
    <t>DATOS,R</t>
  </si>
  <si>
    <t>DATOS,S</t>
  </si>
  <si>
    <t>DATOS,T</t>
  </si>
  <si>
    <t>DATOS,X</t>
  </si>
  <si>
    <t>DATOS,AA</t>
  </si>
  <si>
    <t>DATOS,AB</t>
  </si>
  <si>
    <t>QUALITY_FLAG</t>
  </si>
  <si>
    <t>PRECISION</t>
  </si>
  <si>
    <t>autoria</t>
  </si>
  <si>
    <t>ID_FUNCIONARIO</t>
  </si>
  <si>
    <t>DIGITADOR,B,2</t>
  </si>
  <si>
    <t>ID_TAREA</t>
  </si>
  <si>
    <t>ORDEN</t>
  </si>
  <si>
    <t>DIGITADOR,B,7</t>
  </si>
  <si>
    <t>ENTIDAD</t>
  </si>
  <si>
    <t>DIGITADOR,B,4</t>
  </si>
  <si>
    <t>REGISTROS GENERADOS</t>
  </si>
  <si>
    <t>REGISTROS CARGADOS</t>
  </si>
  <si>
    <t>registros correctos</t>
  </si>
  <si>
    <t>Fecha de carga</t>
  </si>
  <si>
    <t>json error</t>
  </si>
  <si>
    <t>error</t>
  </si>
  <si>
    <t>CONFIGURACION REFERENTES - OTRAS REFERENCIAS</t>
  </si>
  <si>
    <t>URL - SERVICIO</t>
  </si>
  <si>
    <t>ATRIBUTOS DE LA API1</t>
  </si>
  <si>
    <t>codigo_in</t>
  </si>
  <si>
    <t>nombre_in</t>
  </si>
  <si>
    <t>RANGO DE LOS ATRIBUTOS DE LA API</t>
  </si>
  <si>
    <t>B63:C64</t>
  </si>
  <si>
    <t>CODIGO DIGITADOR</t>
  </si>
  <si>
    <t>NOMBRE</t>
  </si>
  <si>
    <t>PLANTILLA</t>
  </si>
  <si>
    <t>Fecha en la que ingresa los datos en esta hoja</t>
  </si>
  <si>
    <t>DD/MM/AAAA</t>
  </si>
  <si>
    <t>SIGMA</t>
  </si>
  <si>
    <t>Nombre del Archivo</t>
  </si>
  <si>
    <t>DOI Metadato</t>
  </si>
  <si>
    <t xml:space="preserve">Fuente Plantilla </t>
  </si>
  <si>
    <t>http://cinto.invemar.org.co/download/Plantillas_ARGOS_Plus/</t>
  </si>
  <si>
    <t>Subparcelas Muestreadas</t>
  </si>
  <si>
    <t>El custodio de los datos es el único autorizado para distribuir este conjunto de datos. El observador y el digitador se comprometen a tomar las medidas necesarias para salvaguardar este conjunto de datos de modo que copia de los mismos no sean obtenidas y/o usadas por terceros no relacionados con el propósito para la cual se recolectó.</t>
  </si>
  <si>
    <t>Muestreos</t>
  </si>
  <si>
    <t>Parámetros del muestreo</t>
  </si>
  <si>
    <t>Muestras</t>
  </si>
  <si>
    <t>Variables</t>
  </si>
  <si>
    <t>Autores</t>
  </si>
  <si>
    <t>Registros correctos</t>
  </si>
  <si>
    <t>ID_MUESTREO (AGD_MUESTREO)</t>
  </si>
  <si>
    <t>CONSECUTIVO</t>
  </si>
  <si>
    <t>CODMUESTREO</t>
  </si>
  <si>
    <t>FECHA
(DD/MM/AAAA)</t>
  </si>
  <si>
    <t>HORA
(HH:MM)</t>
  </si>
  <si>
    <t>DATE</t>
  </si>
  <si>
    <t>PARCELA</t>
  </si>
  <si>
    <t>SUBPARCELA</t>
  </si>
  <si>
    <t>OBSERVACIONES</t>
  </si>
  <si>
    <t>ESPECIE</t>
  </si>
  <si>
    <t>ID</t>
  </si>
  <si>
    <t>TAG</t>
  </si>
  <si>
    <t>ESTADO</t>
  </si>
  <si>
    <t>TIPO</t>
  </si>
  <si>
    <t>ALTURA (m)</t>
  </si>
  <si>
    <t>CAP (cm)</t>
  </si>
  <si>
    <t>DAP (cm)</t>
  </si>
  <si>
    <t>METODO</t>
  </si>
  <si>
    <t>Columna de Contro- Detecta muestras repetidas</t>
  </si>
  <si>
    <t>DIA</t>
  </si>
  <si>
    <t>HORA</t>
  </si>
  <si>
    <t>COD</t>
  </si>
  <si>
    <t>CODBDD</t>
  </si>
  <si>
    <t>Caido</t>
  </si>
  <si>
    <t>Tronco</t>
  </si>
  <si>
    <t>AB</t>
  </si>
  <si>
    <t>Avicennia bicolor</t>
  </si>
  <si>
    <t>2040.55.687</t>
  </si>
  <si>
    <t>VERBENACEAE</t>
  </si>
  <si>
    <t>Distrito de Manejo Integrado de la Bahía de Cispatá</t>
  </si>
  <si>
    <t>Alexander Palacios</t>
  </si>
  <si>
    <t>Cortado</t>
  </si>
  <si>
    <t>Rama</t>
  </si>
  <si>
    <t>AG</t>
  </si>
  <si>
    <t>Avicennia germinans</t>
  </si>
  <si>
    <t>2040.55.685</t>
  </si>
  <si>
    <t>charco</t>
  </si>
  <si>
    <t>MHNMC</t>
  </si>
  <si>
    <t>Makuriwa - Museo de Historia Natural Marina de Colombia</t>
  </si>
  <si>
    <t>Vivo</t>
  </si>
  <si>
    <t>CE</t>
  </si>
  <si>
    <t>Conocarpus erectus</t>
  </si>
  <si>
    <t>2040.55.293</t>
  </si>
  <si>
    <t>Guapi</t>
  </si>
  <si>
    <t>CRBMUV</t>
  </si>
  <si>
    <t>Colección de Referencia Biología Marina Universidad del Valle</t>
  </si>
  <si>
    <t>Muerto</t>
  </si>
  <si>
    <t>EA</t>
  </si>
  <si>
    <t>Eugenia Acapulcensis</t>
  </si>
  <si>
    <t>2040.55.1534</t>
  </si>
  <si>
    <t>ROSOPSIDA</t>
  </si>
  <si>
    <t>MYRTALES</t>
  </si>
  <si>
    <t>MYRTACEAE</t>
  </si>
  <si>
    <t>EUGENIA</t>
  </si>
  <si>
    <t>Antia</t>
  </si>
  <si>
    <t>Amanda Selene Rojas Aguirre</t>
  </si>
  <si>
    <t>CALIDRIS</t>
  </si>
  <si>
    <t>Asociación Calidris</t>
  </si>
  <si>
    <t>Partido</t>
  </si>
  <si>
    <t>FS</t>
  </si>
  <si>
    <t>Ficus</t>
  </si>
  <si>
    <t>2040.46.20406</t>
  </si>
  <si>
    <t>ROSALES</t>
  </si>
  <si>
    <t>MORACEAE</t>
  </si>
  <si>
    <t>FICUS</t>
  </si>
  <si>
    <t>Complejo Pajarales</t>
  </si>
  <si>
    <t>Ana Maria Sierra Parra</t>
  </si>
  <si>
    <t>CI</t>
  </si>
  <si>
    <t xml:space="preserve">Conservación Internacional Colombia </t>
  </si>
  <si>
    <t>Mal Estado</t>
  </si>
  <si>
    <t>FT</t>
  </si>
  <si>
    <t xml:space="preserve">Ficus Tonduzii   </t>
  </si>
  <si>
    <t>2040.55.1536</t>
  </si>
  <si>
    <t>Old Point</t>
  </si>
  <si>
    <t>F. Malpelo</t>
  </si>
  <si>
    <t>Fundación Malpelo / Marviva</t>
  </si>
  <si>
    <t>LR</t>
  </si>
  <si>
    <t>Laguncularia racemosa</t>
  </si>
  <si>
    <t>2040.55.290</t>
  </si>
  <si>
    <t>COMBRETACEAE</t>
  </si>
  <si>
    <t>Smith Channel</t>
  </si>
  <si>
    <t>Andrés Paredes</t>
  </si>
  <si>
    <t>CECIMAR</t>
  </si>
  <si>
    <t>Centro de Estudios en Ciencias del Mar - Universidad Nacional</t>
  </si>
  <si>
    <t>MM</t>
  </si>
  <si>
    <t xml:space="preserve">Mora oleifera </t>
  </si>
  <si>
    <t>2040.55.507</t>
  </si>
  <si>
    <t>Caesalpiniaceae</t>
  </si>
  <si>
    <t>UAC-GUA</t>
  </si>
  <si>
    <t>UAC de la Alta Guajira</t>
  </si>
  <si>
    <t>F. Bucea Colombia</t>
  </si>
  <si>
    <t>Fundación Bucea Colombia</t>
  </si>
  <si>
    <t>PR</t>
  </si>
  <si>
    <t>Pelliciera rhizophorae</t>
  </si>
  <si>
    <t>2040.55.532</t>
  </si>
  <si>
    <t>Rhizophoraceae</t>
  </si>
  <si>
    <t>UAC-VNSNSM</t>
  </si>
  <si>
    <t>UAC de la Vertiente Norte de la Sierra Nevada de Santa Marta</t>
  </si>
  <si>
    <t>UAESPNN</t>
  </si>
  <si>
    <t>Parques Nacionales Naturales de Colombia</t>
  </si>
  <si>
    <t>RH</t>
  </si>
  <si>
    <t xml:space="preserve">Rhizophora harrisonii </t>
  </si>
  <si>
    <t>2040.55.1509</t>
  </si>
  <si>
    <t>UAC-MAG</t>
  </si>
  <si>
    <t>UAC del Río Magdalena,complejo Canal del Dique-Sistema Lagunar de la Ciénaga Grande de Santa Marta</t>
  </si>
  <si>
    <t>UNH</t>
  </si>
  <si>
    <t>University of New Hampshire</t>
  </si>
  <si>
    <t>RM</t>
  </si>
  <si>
    <t>Rhizophora mangle</t>
  </si>
  <si>
    <t>2040.55.325</t>
  </si>
  <si>
    <t>RIZOPHORACEAE</t>
  </si>
  <si>
    <t>UAC-MOR</t>
  </si>
  <si>
    <t>UAC Estuarina del Río Sinú y el Golfo de Morrosquillo</t>
  </si>
  <si>
    <t>UNMSM</t>
  </si>
  <si>
    <t>Universidad Nacional Mayor de San Marcos</t>
  </si>
  <si>
    <t>RR</t>
  </si>
  <si>
    <t>Rhizophora racemosa</t>
  </si>
  <si>
    <t>2040.55.326</t>
  </si>
  <si>
    <t>UAC-DAR</t>
  </si>
  <si>
    <t>UAC del Darién</t>
  </si>
  <si>
    <t>INVEMAR-AGR</t>
  </si>
  <si>
    <t>Instituto de Investigaciones Marinas y Costeras - AGR</t>
  </si>
  <si>
    <t>RS</t>
  </si>
  <si>
    <t>Rhizophora sp.</t>
  </si>
  <si>
    <t>2040.46.710</t>
  </si>
  <si>
    <t>Rosopsida</t>
  </si>
  <si>
    <t>Rhizophorales</t>
  </si>
  <si>
    <t>UAC-SAI</t>
  </si>
  <si>
    <t>UAC Caribe Insular</t>
  </si>
  <si>
    <t>Docente unal</t>
  </si>
  <si>
    <t>UCO</t>
  </si>
  <si>
    <t>Universidad de Córdoba</t>
  </si>
  <si>
    <t>SA</t>
  </si>
  <si>
    <t>Otras Especies asociadas</t>
  </si>
  <si>
    <t>UAC-CHO</t>
  </si>
  <si>
    <t>UAC Pacífico Norte Chocoano</t>
  </si>
  <si>
    <t>EPA Buenaventura</t>
  </si>
  <si>
    <t>CORPOGUAJIRA</t>
  </si>
  <si>
    <t>Corporación Autónoma Regional de la Guajira</t>
  </si>
  <si>
    <t>SE</t>
  </si>
  <si>
    <t>Sp. manglar</t>
  </si>
  <si>
    <t>2040.5.2040</t>
  </si>
  <si>
    <t>Sin especificiar</t>
  </si>
  <si>
    <t>UAC-BAU</t>
  </si>
  <si>
    <t>UAC Baudó San Juan</t>
  </si>
  <si>
    <t>Evelyn Moreno</t>
  </si>
  <si>
    <t>INVEMAR</t>
  </si>
  <si>
    <t>Instituto de Investigaciones Marinas y Costeras</t>
  </si>
  <si>
    <t>TC</t>
  </si>
  <si>
    <t>Terminalia catappa</t>
  </si>
  <si>
    <t>Equisetopsida</t>
  </si>
  <si>
    <t>Terminalia</t>
  </si>
  <si>
    <t>UAC-MAL</t>
  </si>
  <si>
    <t>UAC del Complejo Málaga Buenaventura</t>
  </si>
  <si>
    <t>UniGie</t>
  </si>
  <si>
    <t>Universidad de Giessen</t>
  </si>
  <si>
    <t>UAC-LLAS</t>
  </si>
  <si>
    <t>UAC de la Llanura Aluvial del Sur</t>
  </si>
  <si>
    <t>Freider Celorio</t>
  </si>
  <si>
    <t>UNal</t>
  </si>
  <si>
    <t>Universidad Nacional de Colombia</t>
  </si>
  <si>
    <t>CC</t>
  </si>
  <si>
    <t>CARIBE CONTINENTAL</t>
  </si>
  <si>
    <t>Funcionario CARDIQUE</t>
  </si>
  <si>
    <t>COLCIENCIAS</t>
  </si>
  <si>
    <t>Instituto Colombiano para el Desarrollo de la Ciencia y la Tecnología</t>
  </si>
  <si>
    <t>CARIBE INSULAR</t>
  </si>
  <si>
    <t>Funcionario CORALINA</t>
  </si>
  <si>
    <t>ICAL</t>
  </si>
  <si>
    <t>Instituto Colombo Alemán de Investigaciones Científicas de Punta de Betín</t>
  </si>
  <si>
    <t>PC</t>
  </si>
  <si>
    <t>PACIFICO CONTINENTAL</t>
  </si>
  <si>
    <t>Funcionario CORPOURABA</t>
  </si>
  <si>
    <t>UJTL-FCM</t>
  </si>
  <si>
    <t>Universidad de Bogotá Jorge Tadeo Lozano, Fac. de Ciencias Naturales e Ingenieria</t>
  </si>
  <si>
    <t>Bahía Cocinetas</t>
  </si>
  <si>
    <t>Funcionario CRA</t>
  </si>
  <si>
    <t>UC</t>
  </si>
  <si>
    <t>Universidae do Cerá, Estaçao de Biologia Marinha</t>
  </si>
  <si>
    <t>Bahia Tukakas</t>
  </si>
  <si>
    <t>Funcionario CRC</t>
  </si>
  <si>
    <t>UF</t>
  </si>
  <si>
    <t>Universidad de Florida</t>
  </si>
  <si>
    <t>Ciénaga de Mallorquín</t>
  </si>
  <si>
    <t>Funcionario CVC</t>
  </si>
  <si>
    <t>UJTL-MM</t>
  </si>
  <si>
    <t>Universidad Jorje Tadeo Lozano-Museo del Mar</t>
  </si>
  <si>
    <t>Ciénaga Manaties</t>
  </si>
  <si>
    <t>Funcionario CVS</t>
  </si>
  <si>
    <t>OIR</t>
  </si>
  <si>
    <t>Oceanario de las Islas del Rosario - CEINER</t>
  </si>
  <si>
    <t>Ciénaga Rincón</t>
  </si>
  <si>
    <t>Funcionario Codechoco</t>
  </si>
  <si>
    <t>UJTL</t>
  </si>
  <si>
    <t>Fundación Universidad de Bogotá Jorge Tadeo Lozano</t>
  </si>
  <si>
    <t>Salgar</t>
  </si>
  <si>
    <t>Funcionario Corpamag</t>
  </si>
  <si>
    <t>UDO - NS</t>
  </si>
  <si>
    <t>Universidad de Oriente - Núcleo de Sucre</t>
  </si>
  <si>
    <t>Ciénaga Balboa</t>
  </si>
  <si>
    <t>Funcionario Corpoguajira</t>
  </si>
  <si>
    <t>USB</t>
  </si>
  <si>
    <t>Universidad Simón Bolivar</t>
  </si>
  <si>
    <t>Puerto Velero</t>
  </si>
  <si>
    <t>Funcionario PNN Cienaga Grande</t>
  </si>
  <si>
    <t>PUJ</t>
  </si>
  <si>
    <t>Pontificia Universidad Javeriana</t>
  </si>
  <si>
    <t xml:space="preserve">Caimán - Rincón Hondo </t>
  </si>
  <si>
    <t>Funcionario PNN01</t>
  </si>
  <si>
    <t>NMHN Smithsonian</t>
  </si>
  <si>
    <t>Smithsonian Institution</t>
  </si>
  <si>
    <t>Santa Verónica</t>
  </si>
  <si>
    <t>Funcionario PNN02</t>
  </si>
  <si>
    <t>UniMagdalena</t>
  </si>
  <si>
    <t>Universidad del Magdalena</t>
  </si>
  <si>
    <t>Cerro Punta Piedra</t>
  </si>
  <si>
    <t>UNIVALLE</t>
  </si>
  <si>
    <t>Universidad del Valle</t>
  </si>
  <si>
    <t>Bocatocino</t>
  </si>
  <si>
    <t>Funcionario corponarino</t>
  </si>
  <si>
    <t>Sila Kangama</t>
  </si>
  <si>
    <t>Fundación Sila Kangama</t>
  </si>
  <si>
    <t>Astilleros</t>
  </si>
  <si>
    <t>INVEMAR-CPT</t>
  </si>
  <si>
    <t>Instituto de Investigaciones Marinas y Costeras - CPT</t>
  </si>
  <si>
    <t>Ciénaga La Represa</t>
  </si>
  <si>
    <t>INVEMAR-BVT</t>
  </si>
  <si>
    <t>Instituto de Investigaciones Marinas y Costeras - BVT</t>
  </si>
  <si>
    <t>Ciénaga El Totumo</t>
  </si>
  <si>
    <t>Fundacion MARVIVA</t>
  </si>
  <si>
    <t>INDERENA</t>
  </si>
  <si>
    <t>Instituto Nacional de los Recursos Naturales Renovables y del Ambiente</t>
  </si>
  <si>
    <t>IAvH</t>
  </si>
  <si>
    <t>Instituto de Investigación Recursos Biológicos Alexander von Humboldt</t>
  </si>
  <si>
    <t>PNN_GORGONA</t>
  </si>
  <si>
    <t>Parque Nacional Natural Gorgona</t>
  </si>
  <si>
    <t>Coleccion_Personal</t>
  </si>
  <si>
    <t>Colección personal</t>
  </si>
  <si>
    <t>Zona de Recuperación</t>
  </si>
  <si>
    <t>CIOH</t>
  </si>
  <si>
    <t>Centro de Investigaciones Oceanográficas e Hidrográficas</t>
  </si>
  <si>
    <t>CORALINA</t>
  </si>
  <si>
    <t>Corporación Autónoma Regional de las Islas de San Andrés, Providencia y Santa Catalina</t>
  </si>
  <si>
    <t>Don Diego</t>
  </si>
  <si>
    <t>Jader Menco</t>
  </si>
  <si>
    <t>CORPOURABA</t>
  </si>
  <si>
    <t>Corporación Autónoma Regional del Uraba</t>
  </si>
  <si>
    <t>SZ471</t>
  </si>
  <si>
    <t>Sin Zonificación</t>
  </si>
  <si>
    <t>CVS</t>
  </si>
  <si>
    <t>Corporación Regional de Valle del Sinu y San Jorge</t>
  </si>
  <si>
    <t>DDIE</t>
  </si>
  <si>
    <t>CARDIQUE</t>
  </si>
  <si>
    <t>Corporacion Autonoma Regional del Canal del Dique</t>
  </si>
  <si>
    <t>DDGO-SZ1-DDIE-1</t>
  </si>
  <si>
    <t>La parcela se estableció en un bosque monoespecífico de L. racemosa.</t>
  </si>
  <si>
    <t>José Cogollo</t>
  </si>
  <si>
    <t>CARSUCRE</t>
  </si>
  <si>
    <t>Corporacion Autonoma Regional de Sucre</t>
  </si>
  <si>
    <t>Guachaca</t>
  </si>
  <si>
    <t>CODECHOCO</t>
  </si>
  <si>
    <t>Corporacion para el Desarrollo Sostenible del Choco</t>
  </si>
  <si>
    <t>SZ472</t>
  </si>
  <si>
    <t>CRA</t>
  </si>
  <si>
    <t>Corporacion Autonoma Regional del Atlàntico</t>
  </si>
  <si>
    <t>GUA</t>
  </si>
  <si>
    <t>CRC</t>
  </si>
  <si>
    <t>Corporacion Autonoma Regional del Cauca</t>
  </si>
  <si>
    <t>GUA-SZ1-GUA-1</t>
  </si>
  <si>
    <t>Para llegar a la parcela desde Santa Marta,</t>
  </si>
  <si>
    <t>CVC</t>
  </si>
  <si>
    <t>Corporacion  Autonoma Regional del Valle del Cauca</t>
  </si>
  <si>
    <t>Pozos Colorados</t>
  </si>
  <si>
    <t>CORPONARIÑO</t>
  </si>
  <si>
    <t>Corporacion Autonoma Regional de Nariño</t>
  </si>
  <si>
    <t>SZ473</t>
  </si>
  <si>
    <t>IIAP</t>
  </si>
  <si>
    <t>Instituto de Investigaciones Ambientales del Pacifico</t>
  </si>
  <si>
    <t>PZC</t>
  </si>
  <si>
    <t>CORPAMAG</t>
  </si>
  <si>
    <t>Corporación Autónoma Regional del Magdalena</t>
  </si>
  <si>
    <t>PZC-SZ1-PZC-1</t>
  </si>
  <si>
    <t>A la parcela se llega desde Santa Marta por la vía Rodadero – Cruces de alcatraces, ingresando por el camino que conduce al Hotel Tequendama y Hotel Los Veleros; ingresando por un lote baldío hasta llegar a la parte posterior este último hotel. Cuando fue montada en 2014 se registraron las especies A. germinans, L. racemosa y R. mangle con alturas entre 2 y 9 m. El suelo es arenoso de color marrón oscuro parcialmente inundado por aguas de la laguna, cubierto de neumatóforos, poca hojarasca y algunas plántulas de R. mangle y de A. germinans. En el margen de la parcela se encuentran praderas de B. maritima con árboles de P. juliflora . Dentro de la parcela se hallarón  residuos sólidos como plásticos, botellas y llantas.</t>
  </si>
  <si>
    <t>Pozos Colorados-1</t>
  </si>
  <si>
    <t>DAMARENA</t>
  </si>
  <si>
    <t>Departamento Administrativo del Medio Ambiente de Cartagena -  EPA Cartagena</t>
  </si>
  <si>
    <t>Ciénaga Grande de Santa Marta</t>
  </si>
  <si>
    <t>Luis Carlos Montaño</t>
  </si>
  <si>
    <t>C.C.C.P.</t>
  </si>
  <si>
    <t>Centro de Investigaciones Oceanográficas e Hidrográficas del Pacífico</t>
  </si>
  <si>
    <t>ZR471</t>
  </si>
  <si>
    <t>Luisa Francisca Cardona Acuña</t>
  </si>
  <si>
    <t>OIEA</t>
  </si>
  <si>
    <t>Orgánismo Internacional de Energía Atómica</t>
  </si>
  <si>
    <t>SEV</t>
  </si>
  <si>
    <t>Sevillano</t>
  </si>
  <si>
    <t>UT</t>
  </si>
  <si>
    <t>Universidad del Tolima</t>
  </si>
  <si>
    <t>CGSM-ZR1-SEV-1</t>
  </si>
  <si>
    <t>A la parcela se llega por transporte acuático desde el barrio Puerto Nuevo del municipio de Ciénaga por la Ciénaga Grande de Santa Marta, pasando por la Isla Boquerón Grande e ingresando a la zona por el caño La Estrella, hasta llegar a la parcela de monitoreo. Durante su montaje en 2014 se registraron árboles de R. mangle con alturas máximas de 11 m aproximadamente. El suelo fue de textura fangosa, de color marrón oscuro, mezclado con hojarasca en descomposición, anegado por la entrada de aguas del caño; cubierto por las raíces fúlcreas de R. mangle, y con abundante regeneración natural</t>
  </si>
  <si>
    <t>Sevillano -1</t>
  </si>
  <si>
    <t>Ostin Garces</t>
  </si>
  <si>
    <t>CEAC</t>
  </si>
  <si>
    <t>Centro de Estudios Ambientales de Cienfuegos</t>
  </si>
  <si>
    <t>SFF CGSM-Lengüeta</t>
  </si>
  <si>
    <t>CIRA</t>
  </si>
  <si>
    <t>Centro de Investigación de los Recursos Acuáticos de Nicaragua (CIRA)</t>
  </si>
  <si>
    <t>SZ474</t>
  </si>
  <si>
    <t>AD Pto. Moin C.R.</t>
  </si>
  <si>
    <t>Administración Desarrollo Complejo Portuario  Limón Moin Costa Rica</t>
  </si>
  <si>
    <t>PVIE</t>
  </si>
  <si>
    <t>Pueblo Viejo</t>
  </si>
  <si>
    <t>Roberto Suarez</t>
  </si>
  <si>
    <t>UASD</t>
  </si>
  <si>
    <t>Universidad Autónoma de Santo Domingo</t>
  </si>
  <si>
    <t>LEN;SFFCGSM-SZ1-PVIE-1</t>
  </si>
  <si>
    <t>La parcela de monitoreo se estableció en una propiedad privada de la familia Lara, dedicados al ecoturismo en la Ciénaga Grande de Santa Marta y el alquiler de lanchas o canoas. A esta parcela se llega por la Troncal del Magdalena en el trayecto Ciénaga – Pueblo Viejo en el kilómetro 58 . Durante su montaje en 2014 se registraron árboles maduro de A. germinans con alturas máximas de 10 m, formando un bosque monoespecífico de baja densidad.  Suelo  arenoso y consolidado de color marrón oscuro, cubierto de neumatóforos con 40 y 50 cm de altura, poca hojarasca y escasa regeneración natural y presencia de residuos sólidos. En los bordes del manglar se desarrolla plantas de B. maritima</t>
  </si>
  <si>
    <t>Pueblo Viejo -1</t>
  </si>
  <si>
    <t>OBIMAR</t>
  </si>
  <si>
    <t>OBIMAR. Empresa Portuaria Quetzal</t>
  </si>
  <si>
    <t>SZ475</t>
  </si>
  <si>
    <t>MA</t>
  </si>
  <si>
    <t>Ministerio del Ambiente Haiti</t>
  </si>
  <si>
    <t xml:space="preserve">Portete; Bahía Portete </t>
  </si>
  <si>
    <t>SERNA</t>
  </si>
  <si>
    <t>Secretaría de Recursos Naturales y Ambiente (SERNA)/Centro de Estudios y Control de Contaminantes (CESCCO)</t>
  </si>
  <si>
    <t xml:space="preserve">Kayushiparalao; Bahía Portete </t>
  </si>
  <si>
    <t>Ángela Paola Vidal Hernández</t>
  </si>
  <si>
    <t>NEPA</t>
  </si>
  <si>
    <t>National Environment and Planning Agency</t>
  </si>
  <si>
    <t xml:space="preserve">Puerto Guarreo; Bahía Portete </t>
  </si>
  <si>
    <t>ICML</t>
  </si>
  <si>
    <t>Instituto de Ciencias del Mar y Limnología (ICML)</t>
  </si>
  <si>
    <t xml:space="preserve">La Ahuyama; Carrizal </t>
  </si>
  <si>
    <t>ARAP</t>
  </si>
  <si>
    <t>Autoridad de Recursos Acuáticos de Panamá</t>
  </si>
  <si>
    <t>Musichi</t>
  </si>
  <si>
    <t>IRD</t>
  </si>
  <si>
    <t>Institut de Recherche pour le Developpement</t>
  </si>
  <si>
    <t>Mayapo</t>
  </si>
  <si>
    <t>CIEMAT</t>
  </si>
  <si>
    <t>Centro de Investigaciones Energéticas, Medioambientales y Tecnológicas</t>
  </si>
  <si>
    <t xml:space="preserve">La Raya; Laguna de Buenavista </t>
  </si>
  <si>
    <t>IAEA-MEL</t>
  </si>
  <si>
    <t>Marine Environment Laboratories</t>
  </si>
  <si>
    <t xml:space="preserve">Boca del Río Calancala (Valle de los Cangrejos); Río Ranchería </t>
  </si>
  <si>
    <t>CERG</t>
  </si>
  <si>
    <t>Geochemical &amp; Environmental Research Group</t>
  </si>
  <si>
    <t xml:space="preserve">Brazo Riito; Río Ranchería </t>
  </si>
  <si>
    <t>UR Camelia, IRD</t>
  </si>
  <si>
    <t xml:space="preserve">Laguna Salada; Riohacha </t>
  </si>
  <si>
    <t>RAC-CIMAB</t>
  </si>
  <si>
    <t>Arroyo Guerrero</t>
  </si>
  <si>
    <t>UCartagena</t>
  </si>
  <si>
    <t>Universidad de Cartagena</t>
  </si>
  <si>
    <t>Ciénaga Ocho Palmas</t>
  </si>
  <si>
    <t>UNEP CAR/RCU</t>
  </si>
  <si>
    <t>United Nations Environment Programme - Caribbean Regional Coordinating Unit</t>
  </si>
  <si>
    <t xml:space="preserve">Laguna Navío Quebrado; Camarones </t>
  </si>
  <si>
    <t>CICA</t>
  </si>
  <si>
    <t>Centro de Investigación en Contaminación Ambiental</t>
  </si>
  <si>
    <t xml:space="preserve">Caricari; Laguna Grande </t>
  </si>
  <si>
    <t>PNN</t>
  </si>
  <si>
    <t xml:space="preserve">Parques Nacionales Naturales de Colombia </t>
  </si>
  <si>
    <t xml:space="preserve">Ciénaga Manzanillo; Laguna Grande </t>
  </si>
  <si>
    <t>MHN-UC</t>
  </si>
  <si>
    <t>Museo Historia Natural Universidad del Cauca</t>
  </si>
  <si>
    <t>Ciénaga de Sabaletes</t>
  </si>
  <si>
    <t>CIAA-UJTL</t>
  </si>
  <si>
    <t>Fundación Universidad Jorge Tadeo Lozano - Centro de Investigaciones y Asesorías Agroindustriales,</t>
  </si>
  <si>
    <t>Ciénaga de la Trupia</t>
  </si>
  <si>
    <t>ASOCARS</t>
  </si>
  <si>
    <t>Asociación de Corporaciones Autónomas Regionales</t>
  </si>
  <si>
    <t xml:space="preserve">Boca La Enea - Riohacha; Río Tapias </t>
  </si>
  <si>
    <t>UNIGUAJIRA</t>
  </si>
  <si>
    <t>Universidad de la Guajira</t>
  </si>
  <si>
    <t>ZP441</t>
  </si>
  <si>
    <t>Zona de Preservación</t>
  </si>
  <si>
    <t>SPSM</t>
  </si>
  <si>
    <t>Sociedad Portuaria de Santa Marta</t>
  </si>
  <si>
    <t>ZR441</t>
  </si>
  <si>
    <t>WCS</t>
  </si>
  <si>
    <t>Wildlife Conservation Society</t>
  </si>
  <si>
    <t>CWOP</t>
  </si>
  <si>
    <t>Caribbean-Wide Orca Project</t>
  </si>
  <si>
    <t>ZR442</t>
  </si>
  <si>
    <t>UDEA</t>
  </si>
  <si>
    <t>Universidad de Antioquia</t>
  </si>
  <si>
    <t>LRA</t>
  </si>
  <si>
    <t>La Raya</t>
  </si>
  <si>
    <t>CVC-UNPA</t>
  </si>
  <si>
    <t>Corporación Autónoma Regional del Valle del Cauca-Universidad del Pacifico</t>
  </si>
  <si>
    <t>ZR443</t>
  </si>
  <si>
    <t>EPA</t>
  </si>
  <si>
    <t>Entidad Publica Ambiental Cartagena</t>
  </si>
  <si>
    <t>CANG</t>
  </si>
  <si>
    <t>Valle de los Cangrejos</t>
  </si>
  <si>
    <t>UPacifico</t>
  </si>
  <si>
    <t>Universidad del Pacífico</t>
  </si>
  <si>
    <t>ZR444</t>
  </si>
  <si>
    <t>OMACHA</t>
  </si>
  <si>
    <t>Fundación Omacha</t>
  </si>
  <si>
    <t>LSA</t>
  </si>
  <si>
    <t>Laguna Salada</t>
  </si>
  <si>
    <t>IATTC</t>
  </si>
  <si>
    <t>Inter-American Tropical Tuna Commission</t>
  </si>
  <si>
    <t xml:space="preserve">Boca La Enea - Dibulla (Michiragua); Río Tapias </t>
  </si>
  <si>
    <t>OBIS</t>
  </si>
  <si>
    <t>Ocean Biogeographic Information System</t>
  </si>
  <si>
    <t>Ciénaga de Mamavita</t>
  </si>
  <si>
    <t>Literature report</t>
  </si>
  <si>
    <t xml:space="preserve">Dibulla Oriente; Playa de Dibulla </t>
  </si>
  <si>
    <t>OBIS-SEAMAP</t>
  </si>
  <si>
    <t xml:space="preserve">Dibulla Occidente Río Jerez; Caño Jeréz </t>
  </si>
  <si>
    <t>NOAA</t>
  </si>
  <si>
    <t>National Oceanic and Atmospheric Administration</t>
  </si>
  <si>
    <t>Boca Río Lagarto (Maluisa)</t>
  </si>
  <si>
    <t>CPPS</t>
  </si>
  <si>
    <t>Comisión Permanente del Pacífico Sur</t>
  </si>
  <si>
    <t>Puerto Brisa</t>
  </si>
  <si>
    <t>NOAA FISHERIES</t>
  </si>
  <si>
    <t>NOAA Southwest Fisheries Science Center</t>
  </si>
  <si>
    <t>Boca Río Cañas</t>
  </si>
  <si>
    <t>MADS</t>
  </si>
  <si>
    <t>Ministerio del Ambiente y Desarrollo Sostenible</t>
  </si>
  <si>
    <t xml:space="preserve">Madrevieja; Río Cañas </t>
  </si>
  <si>
    <t>AQUABIOSFERA</t>
  </si>
  <si>
    <t>Aquabiosfera SAS</t>
  </si>
  <si>
    <t>Rincón Mosquito</t>
  </si>
  <si>
    <t>OMACHA - OFM</t>
  </si>
  <si>
    <t>Fundación Omacha - Observadores Fauna Marina</t>
  </si>
  <si>
    <t>Caño Sucio</t>
  </si>
  <si>
    <t>CORALINA OMACHA</t>
  </si>
  <si>
    <t>Corporación Coralina - Fundación Omacha</t>
  </si>
  <si>
    <t xml:space="preserve">Andorra I; Ríos San Salvador a Negro </t>
  </si>
  <si>
    <t>OMACHA - OFM - AQUAB</t>
  </si>
  <si>
    <t>Fundación Omacha - Observadores Fauna Marina - Aquabiosfera</t>
  </si>
  <si>
    <t xml:space="preserve">Andorra II; Ríos San Salvador a Negro </t>
  </si>
  <si>
    <t>CORPOURABA - OMACHA</t>
  </si>
  <si>
    <t>Corporación Corpouraba - Fundación Omacha</t>
  </si>
  <si>
    <t>Ríos San Salvador a Negro - Taguara</t>
  </si>
  <si>
    <t>INVEMAR - OMACHA</t>
  </si>
  <si>
    <t>Instituto INVEMAR - Fundación Omacha</t>
  </si>
  <si>
    <t xml:space="preserve">Boquita del Medio; Río Palomino </t>
  </si>
  <si>
    <t>CEINER</t>
  </si>
  <si>
    <t>Centro de Investigación Educación y Recreación Islas del Rosario</t>
  </si>
  <si>
    <t xml:space="preserve">Arroyo Canillal; Río Palomino </t>
  </si>
  <si>
    <t>EPA BUENAVENTURA</t>
  </si>
  <si>
    <t>Entidad Publica Ambiental Buenaventura</t>
  </si>
  <si>
    <t xml:space="preserve">Madrevieja; Río Palomino </t>
  </si>
  <si>
    <t>CMS</t>
  </si>
  <si>
    <t>Consultoria y Monitoreo Ambiental</t>
  </si>
  <si>
    <t>Santa Catalina</t>
  </si>
  <si>
    <t>DADSA</t>
  </si>
  <si>
    <t>DEPARTAMENT0 ADMiNISTRATIVO DISTRITAL DE SOSTENIBILIDAD AMBIENTAL</t>
  </si>
  <si>
    <t>Jones Point Town</t>
  </si>
  <si>
    <t>DIMAR</t>
  </si>
  <si>
    <t>Dirección General Maritima</t>
  </si>
  <si>
    <t>Old Town</t>
  </si>
  <si>
    <t>ANLA</t>
  </si>
  <si>
    <t>Autoridad Nacional de Licencias Ambientales</t>
  </si>
  <si>
    <t>John Mangrove</t>
  </si>
  <si>
    <t>MINAMBIENTE</t>
  </si>
  <si>
    <t>FreshWater</t>
  </si>
  <si>
    <t>DAMAB</t>
  </si>
  <si>
    <t>Departamento Técnico Administrativo del Medio Ambiente Barranquilla</t>
  </si>
  <si>
    <t>South West Bay</t>
  </si>
  <si>
    <t>ANADARKO</t>
  </si>
  <si>
    <t>Anadarko Colombia Company</t>
  </si>
  <si>
    <t>Manchineel Bay</t>
  </si>
  <si>
    <t>REPSOL</t>
  </si>
  <si>
    <t>Repsol Exploración Colombia S.A.</t>
  </si>
  <si>
    <t>BottonHouse</t>
  </si>
  <si>
    <t>SEPC</t>
  </si>
  <si>
    <t>Shell Exploration &amp; Production Colombia GMBH</t>
  </si>
  <si>
    <t>SmouthWater</t>
  </si>
  <si>
    <t>MCS Consultoría</t>
  </si>
  <si>
    <t>MCS Consultoría y Monitoreo ambiental S.A.S</t>
  </si>
  <si>
    <t>Johnny Bay</t>
  </si>
  <si>
    <t>ECOREEF</t>
  </si>
  <si>
    <t>ECOREEF Colombia LTDA</t>
  </si>
  <si>
    <t>PNN Old Providence McBean Lagoon</t>
  </si>
  <si>
    <t>MZUSP</t>
  </si>
  <si>
    <t>Museu de Zoologia da Universidade de São Paulo</t>
  </si>
  <si>
    <t>Sector Occidental Aeropuerto;SAI</t>
  </si>
  <si>
    <t>ZOOCALI</t>
  </si>
  <si>
    <t>FUNDACIÓN ZOOLÓGICA DE CALI</t>
  </si>
  <si>
    <t>Morris Landing</t>
  </si>
  <si>
    <t>UPR Humacao</t>
  </si>
  <si>
    <t>UNIVERSIDAD DE PUERTO RICO EN HUMACAO</t>
  </si>
  <si>
    <t>Parche Costado Occidental San Andrés</t>
  </si>
  <si>
    <t>UM Francia</t>
  </si>
  <si>
    <t>Université de Montpellier</t>
  </si>
  <si>
    <t>Parches del Borde Costero Suroccidental</t>
  </si>
  <si>
    <t>IED_San José</t>
  </si>
  <si>
    <t>INSTITUCIÓN EDUCATIVA DEPARTAMENTAL SAN JOSÉ</t>
  </si>
  <si>
    <t>Velodia Road</t>
  </si>
  <si>
    <t>Fundabas</t>
  </si>
  <si>
    <t>Fundacion Para El Desarrollo De La Biologia Aplicada</t>
  </si>
  <si>
    <t>Bowie Bay</t>
  </si>
  <si>
    <t>ETH Zurich</t>
  </si>
  <si>
    <t>EIDGENÖSSISCHE TECHNISCHE HOCHSCHULE ZÜRICH (Politécnico)_x000D__x000D_
EIDGENÖSSISCHE TECHNISCHE HOCHSCHULE ZÜRICH</t>
  </si>
  <si>
    <t>M_P</t>
  </si>
  <si>
    <t>Marine &amp; Port Consultants</t>
  </si>
  <si>
    <t>Sound Bay</t>
  </si>
  <si>
    <t>UNIBAGUE</t>
  </si>
  <si>
    <t>Universidad de Ibague</t>
  </si>
  <si>
    <t>Salt Creek</t>
  </si>
  <si>
    <t>IDO_Cuba</t>
  </si>
  <si>
    <t>Instituto de Oceanologia Cuba</t>
  </si>
  <si>
    <t>Hoffie</t>
  </si>
  <si>
    <t>SPRC - CNR</t>
  </si>
  <si>
    <t>Sociedad Portuaria Rio Cordoba - Colombian Natural Resources S.A.S.</t>
  </si>
  <si>
    <t>Little Gough</t>
  </si>
  <si>
    <t>MINCIENCIAS</t>
  </si>
  <si>
    <t>Ministerio de Ciencia, Tecnología e Innovación</t>
  </si>
  <si>
    <t>Old Point (Bahía Hooker y Bahía Honda)</t>
  </si>
  <si>
    <t>LABORMAR</t>
  </si>
  <si>
    <t xml:space="preserve">Laboratorio Microbiológico Ortiz Martinez </t>
  </si>
  <si>
    <t>Cotton Cay</t>
  </si>
  <si>
    <t>Sena</t>
  </si>
  <si>
    <t>Hotel Aquarium y Casa de la Cultura del Centro</t>
  </si>
  <si>
    <t>Sector Oriental Aeropuerto</t>
  </si>
  <si>
    <t>MAYA-ZR1-MA-1</t>
  </si>
  <si>
    <t>La parcela se encuentra paralela a la línea de costa, en una franja de manglar de borde, alargada y de poca anchura, la cual se encuentra interrumpida y separa del mar; en sus aproximaciones se encuentra una laguna costera, a una distancia aproximada de 35m. La zona está atravesada transversalmente por dos caminos, los cuales probablemente son frecuentados por los pescadores del lugar. Dentro de los bosques de manglar se encuentran suelos principalmente arenosos con alto contenido de carbonato de calcio y que pueden ser compactos. Se observa gran cantidad de arena, que en algunos casa llega a cubrir hasta 30cm del punto de anclaje del manglar, probablemente acumulados por erosión costera y la acción de los fuertes vientos (Vidal-Hernández, 2013)_x005F_x000D_</t>
  </si>
  <si>
    <t>MAYA-ZR1-MA-2</t>
  </si>
  <si>
    <t>Mayapo-2</t>
  </si>
  <si>
    <t>MAYA-ZR1-MA-3</t>
  </si>
  <si>
    <t>Mayapo-3</t>
  </si>
  <si>
    <t>LRAY-ZR1-LRA-1</t>
  </si>
  <si>
    <t>La parcela se ubica perpendicular a la línea de costa, aproximadamente a un Kilómetro de la comunidad indigena Wayuú asentada en el lugar. En sus aproximaciones se encuentra La Laguna de Buena Vista, que es alimetada por el Río Ranchería y tiene conexión con el mar que permanece abierta prácticamente todo el año (Gil-Torres et al., 2009). Dentro del bosque de manglar, se encuentran suelos fangososo sin compactar altamente inundados; en las zonas exteriores y circundantes al mismo se observan suelos que corresponden a depósitos de materiales calcáreos gruesos y conchas apartadas por el mar. Se observa que la especie dominante es A. germinans (Vidal-Hernández, 2013)_x005F_x000D_</t>
  </si>
  <si>
    <t>LRAY-ZR1-LRA-2</t>
  </si>
  <si>
    <t>La Raya-2</t>
  </si>
  <si>
    <t>LRAY-ZR1-LRA-3</t>
  </si>
  <si>
    <t>La Raya-3</t>
  </si>
  <si>
    <t>VCAN-ZR1-CANG-1</t>
  </si>
  <si>
    <t>La parcela se encuentra en una franja de manglar tipo borde, continua y de considerable anchura, perpendicular a la línea de costa y a su vez paralela al brazo Calcancala del Río Rancheria. _x005F_x000D_</t>
  </si>
  <si>
    <t>Valle de los Cangrejos -1</t>
  </si>
  <si>
    <t>VCAN-ZR1-CANG-2</t>
  </si>
  <si>
    <t>Valle de los Cangrejos -2</t>
  </si>
  <si>
    <t>VCAN-ZR1-CANG-3</t>
  </si>
  <si>
    <t>Valle de los Cangrejos -3</t>
  </si>
  <si>
    <t>LSAL-ZR1-LSA-1</t>
  </si>
  <si>
    <t>Para llegar a esta parcela se toma la troncal del Caribe en la vía Riohacha – Maicao que corresponde a la carrera 1C frente a la entrada de la circunvalar. Se llega al parque del sendero ecológico de la laguna y se ingresa al manglar por el costado suroccidental a unos 30 m aproximadamente.  La parcela de monitoreo está localizada en el bosque de cuenca dominado por L. racemosa con alturas máximas de 16 m, de gran porte, junto a árboles de A. germinans muy ramificados desde el tronco y algunos defoliados, con alturas de 6 a 9 m. El suelo es areno fangoso cubierto de una capa gruesa de hojarasca en descomposición, con pocos neumatóforos y abundante regeneración natural de L. racemosa.  (INVEMAR, 20014) _x005F_x000D_</t>
  </si>
  <si>
    <t>RIN</t>
  </si>
  <si>
    <t>Rinconada</t>
  </si>
  <si>
    <t>CHARCO</t>
  </si>
  <si>
    <t>ZP521</t>
  </si>
  <si>
    <t>ZUS521</t>
  </si>
  <si>
    <t>Zona de Uso Sostenible</t>
  </si>
  <si>
    <t>ZUS522</t>
  </si>
  <si>
    <t>OP</t>
  </si>
  <si>
    <t>Old Point -1</t>
  </si>
  <si>
    <t>OPOI-ZUS2-OP-1</t>
  </si>
  <si>
    <t>Cocoplum Bay</t>
  </si>
  <si>
    <t>ZP881</t>
  </si>
  <si>
    <t>CO</t>
  </si>
  <si>
    <t>OPOI-ZUS2-OP-2</t>
  </si>
  <si>
    <t>Old_Point -2</t>
  </si>
  <si>
    <t>OPOI-ZUS2-OP-3</t>
  </si>
  <si>
    <t>Old_Point -3</t>
  </si>
  <si>
    <t>ZP882</t>
  </si>
  <si>
    <t>SCH</t>
  </si>
  <si>
    <t>COCO-ZP1-CO-1</t>
  </si>
  <si>
    <t>Cocoplum_B-1</t>
  </si>
  <si>
    <t>ZP883</t>
  </si>
  <si>
    <t>ZP884</t>
  </si>
  <si>
    <t>ZP885</t>
  </si>
  <si>
    <t>SWB</t>
  </si>
  <si>
    <t>SWBA-ZP3-SWB-1</t>
  </si>
  <si>
    <t>South West Bay -1</t>
  </si>
  <si>
    <t>SCHA-ZP1-SCH-1</t>
  </si>
  <si>
    <t>Smith Channel -1-1</t>
  </si>
  <si>
    <t>ZP886</t>
  </si>
  <si>
    <t>ZP887</t>
  </si>
  <si>
    <t>SCRE</t>
  </si>
  <si>
    <t>SCRE-ZP1-SCRE-1</t>
  </si>
  <si>
    <t>Salt Creek-1</t>
  </si>
  <si>
    <t>Ardita</t>
  </si>
  <si>
    <t>Punta Brava</t>
  </si>
  <si>
    <t>Juradó</t>
  </si>
  <si>
    <t>Bahía Humbolt</t>
  </si>
  <si>
    <t>Bahía Aguacate</t>
  </si>
  <si>
    <t>Octavia</t>
  </si>
  <si>
    <t>Cupica</t>
  </si>
  <si>
    <t>Nabugá</t>
  </si>
  <si>
    <t>Mecana, Bahía Solano</t>
  </si>
  <si>
    <t>Juná</t>
  </si>
  <si>
    <t>El Valle</t>
  </si>
  <si>
    <t>PNN Utría</t>
  </si>
  <si>
    <t>Arusí</t>
  </si>
  <si>
    <t>La Cuevita</t>
  </si>
  <si>
    <t>Virudó</t>
  </si>
  <si>
    <t>Abaquía</t>
  </si>
  <si>
    <t>Catripe</t>
  </si>
  <si>
    <t>Piliza</t>
  </si>
  <si>
    <t>Sivirú</t>
  </si>
  <si>
    <t>Docampadó</t>
  </si>
  <si>
    <t>Ijúa</t>
  </si>
  <si>
    <t>Orpua</t>
  </si>
  <si>
    <t>Pichimá</t>
  </si>
  <si>
    <t>Docordó</t>
  </si>
  <si>
    <t>Charambirá</t>
  </si>
  <si>
    <t>Chavica</t>
  </si>
  <si>
    <t>Bocas del San Juan</t>
  </si>
  <si>
    <t>Bahía Málaga</t>
  </si>
  <si>
    <t>Buenaventura</t>
  </si>
  <si>
    <t>Dagua</t>
  </si>
  <si>
    <t>Anchicayá</t>
  </si>
  <si>
    <t>Raposo</t>
  </si>
  <si>
    <t>Mayorquín</t>
  </si>
  <si>
    <t>Cajambre</t>
  </si>
  <si>
    <t xml:space="preserve">Yurumanguí </t>
  </si>
  <si>
    <t xml:space="preserve">Bocana de Naya </t>
  </si>
  <si>
    <t>Punta Morropelao</t>
  </si>
  <si>
    <t>Galerazamba</t>
  </si>
  <si>
    <t>Ciénaga del Totumo</t>
  </si>
  <si>
    <t>Punta Canoas</t>
  </si>
  <si>
    <t xml:space="preserve">Juan Polo y La Virgen  </t>
  </si>
  <si>
    <t xml:space="preserve">Manglares urbanos  </t>
  </si>
  <si>
    <t>Isla de Manzanillo</t>
  </si>
  <si>
    <t>Tierra Bomba</t>
  </si>
  <si>
    <t>Bahía Cartagena - Canal del Dique</t>
  </si>
  <si>
    <t>Península de Barú</t>
  </si>
  <si>
    <t>Bahía de Barbacoas - Canal del Dique</t>
  </si>
  <si>
    <t>PNNCRSB, Isla Tesoro</t>
  </si>
  <si>
    <t>PNNCRSB, Isla Gigi</t>
  </si>
  <si>
    <t>PNNCRSB,Isla Kaloha</t>
  </si>
  <si>
    <t>PNNCRSB, San Antonio</t>
  </si>
  <si>
    <t>PNNCRSB, San Juan</t>
  </si>
  <si>
    <t>PNNCRSB,San Martín</t>
  </si>
  <si>
    <t>PNNCRSB, San Quintín</t>
  </si>
  <si>
    <t>PNNCRSB, Isla Pavitos</t>
  </si>
  <si>
    <t>PNNCRSB, Isla India</t>
  </si>
  <si>
    <t>PNNCRSB, Isla Macabí</t>
  </si>
  <si>
    <t>PNNCRSB, Isla Gloria</t>
  </si>
  <si>
    <t>PNNCRSB,Isla Caribarú</t>
  </si>
  <si>
    <t>PNNCRSB,Isla Naval</t>
  </si>
  <si>
    <t>PNNCRSB, Isla Grande</t>
  </si>
  <si>
    <t>PNNCRSB, Isla Fiesta</t>
  </si>
  <si>
    <t>PNNCRSB, Isla Pirata</t>
  </si>
  <si>
    <t>PNNCRSB, Isla Bonaire</t>
  </si>
  <si>
    <t>PNNCRSB,Isla Caguamo</t>
  </si>
  <si>
    <t>PNNCRSB, Isla Periquito</t>
  </si>
  <si>
    <t>PNNCRSB, Isla Rosario</t>
  </si>
  <si>
    <t>PNNCRSB, Isla Arena</t>
  </si>
  <si>
    <t>PNNCRSB,Isla Tintipan</t>
  </si>
  <si>
    <t>PNNCRSB, Isla Múcura</t>
  </si>
  <si>
    <t>ZP081</t>
  </si>
  <si>
    <t>ZR081</t>
  </si>
  <si>
    <t>CATO</t>
  </si>
  <si>
    <t>Caño Tubo</t>
  </si>
  <si>
    <t>CNGMLLQ-ZP1-CATO-1</t>
  </si>
  <si>
    <t>Parcela dominada por A. germinans</t>
  </si>
  <si>
    <t>CañoTubo</t>
  </si>
  <si>
    <t>ZR082</t>
  </si>
  <si>
    <t>MANA</t>
  </si>
  <si>
    <t>Manatíes A</t>
  </si>
  <si>
    <t>CNGMNT-ZR1-MANA-1</t>
  </si>
  <si>
    <t>La parcela tine arboles en estado Fustal, infectados por fitoforos algunas arboles de Laguncularia agua estancada</t>
  </si>
  <si>
    <t>Manaties -ZR1-1</t>
  </si>
  <si>
    <t>ZP082</t>
  </si>
  <si>
    <t>MANB</t>
  </si>
  <si>
    <t>Manatiens B</t>
  </si>
  <si>
    <t>CNGMNT-ZP1-MANB-1</t>
  </si>
  <si>
    <t>Dominancia de Avicennia g, con poco de Laguncularia y brinzales de ambas especies.</t>
  </si>
  <si>
    <t>Manaties B</t>
  </si>
  <si>
    <t>ZP083</t>
  </si>
  <si>
    <t>BOCA</t>
  </si>
  <si>
    <t>ocana</t>
  </si>
  <si>
    <t>AST-ZP1-BOCA-1</t>
  </si>
  <si>
    <t>Dificil acceso por cercas de alambres puas, Suelo anegadocon vegetacion brinzal</t>
  </si>
  <si>
    <t>Bocana</t>
  </si>
  <si>
    <t>ZP084</t>
  </si>
  <si>
    <t>LUCHO</t>
  </si>
  <si>
    <t>Lucho Guerra</t>
  </si>
  <si>
    <t>CaiRinH-ZP1-LUCHO-1</t>
  </si>
  <si>
    <t>Suelo inundable con vegetación latizal, agua dulce y salada, estado fitosanitario en buen estado.</t>
  </si>
  <si>
    <t>Lucho Guerra-1</t>
  </si>
  <si>
    <t>CaiRinH-ZP1-LUCHO-2</t>
  </si>
  <si>
    <t>Lucho Guerra-2</t>
  </si>
  <si>
    <t>ZR131</t>
  </si>
  <si>
    <t>Barba</t>
  </si>
  <si>
    <t>Bahia Barbacoas</t>
  </si>
  <si>
    <t>BARB-ZR1-Barba-1</t>
  </si>
  <si>
    <t>Bahia Barbacoas-1</t>
  </si>
  <si>
    <t>MATU</t>
  </si>
  <si>
    <t>Matunilla</t>
  </si>
  <si>
    <t>BARB-ZR1-MATU-1</t>
  </si>
  <si>
    <t>Sobre al  caño Matunilla, a 40 metros de la orilla, zona heterogénea, manglar caído, zonas inundadas, arboles secos</t>
  </si>
  <si>
    <t>ZR132</t>
  </si>
  <si>
    <t>BOQ</t>
  </si>
  <si>
    <t>La Boquilla</t>
  </si>
  <si>
    <t>JPVI-ZR1-BOQ-1</t>
  </si>
  <si>
    <t>BOQUILLA-1</t>
  </si>
  <si>
    <t>Golfo de Morrosquillo Punta Bolívar - Playa Blanca</t>
  </si>
  <si>
    <t>Bahia de Cispatá,Sector Litoral</t>
  </si>
  <si>
    <t>Bahia de Cispatá Sector Estuarino con Salitrales</t>
  </si>
  <si>
    <t>Bahia de Cispatá Sector Estuarino</t>
  </si>
  <si>
    <t>Bahia de Cispatá,Sector Río Sinú</t>
  </si>
  <si>
    <t>Ciénaga de Cispatá,Sector Pie de Monte</t>
  </si>
  <si>
    <t>Ciénaga de Cispatá, Sector Río Sinú</t>
  </si>
  <si>
    <t>Tinajones</t>
  </si>
  <si>
    <t>La Balsa</t>
  </si>
  <si>
    <t>Playas de San Bernardo y Moñitos</t>
  </si>
  <si>
    <t>Puerto Escondido - Los Cordobas</t>
  </si>
  <si>
    <t>Los Córdobas</t>
  </si>
  <si>
    <t>Isla Tortuguilla</t>
  </si>
  <si>
    <t>ZUS231</t>
  </si>
  <si>
    <t>clb</t>
  </si>
  <si>
    <t>Caño La Balsa</t>
  </si>
  <si>
    <t>LBAL-ZUS1-clb-1</t>
  </si>
  <si>
    <t>parcela caño la balsa</t>
  </si>
  <si>
    <t>ZP231</t>
  </si>
  <si>
    <t>CS</t>
  </si>
  <si>
    <t>Caño Salado</t>
  </si>
  <si>
    <t>BCIS,EST,SAL-ZP1-CS-1</t>
  </si>
  <si>
    <t>Caño Salado-11</t>
  </si>
  <si>
    <t>ZUS232</t>
  </si>
  <si>
    <t>LZ</t>
  </si>
  <si>
    <t>La Zona</t>
  </si>
  <si>
    <t>ZR231</t>
  </si>
  <si>
    <t>EC</t>
  </si>
  <si>
    <t>Estacion Corea</t>
  </si>
  <si>
    <t>TIN-ZR1-EC-1</t>
  </si>
  <si>
    <t>ESTACION COREA</t>
  </si>
  <si>
    <t>Caño Corea -1</t>
  </si>
  <si>
    <t>ZUS233</t>
  </si>
  <si>
    <t>ZON</t>
  </si>
  <si>
    <t>BCIS,EST,SAL-ZUS1-ZON-1</t>
  </si>
  <si>
    <t>ZR232</t>
  </si>
  <si>
    <t>Tijo</t>
  </si>
  <si>
    <t>Caño Tijó</t>
  </si>
  <si>
    <t>BCIS,EST-ZR1-Tijó-1</t>
  </si>
  <si>
    <t>Tijó</t>
  </si>
  <si>
    <t>SZ271</t>
  </si>
  <si>
    <t>PUER</t>
  </si>
  <si>
    <t>Puerquera</t>
  </si>
  <si>
    <t>BOCO</t>
  </si>
  <si>
    <t>Bocon</t>
  </si>
  <si>
    <t>CAIM</t>
  </si>
  <si>
    <t>Caimanera</t>
  </si>
  <si>
    <t>BARR</t>
  </si>
  <si>
    <t>Barrial</t>
  </si>
  <si>
    <t>PALOS</t>
  </si>
  <si>
    <t>Palos Ecal</t>
  </si>
  <si>
    <t>VIRU-SZ1-PUER-1</t>
  </si>
  <si>
    <t>Su vegetación está dominada por la familia Rhizophoraceae</t>
  </si>
  <si>
    <t>VIRU-SZ1-BOCO-1</t>
  </si>
  <si>
    <t>VIRU-SZ1-CAIM-1</t>
  </si>
  <si>
    <t>Caimanero</t>
  </si>
  <si>
    <t>VIRU-SZ1-BARR-1</t>
  </si>
  <si>
    <t>VIRU-SZ1-PALOS-1</t>
  </si>
  <si>
    <t>Palosecal</t>
  </si>
  <si>
    <t>PEÑI</t>
  </si>
  <si>
    <t>Peñitas</t>
  </si>
  <si>
    <t>RVIR</t>
  </si>
  <si>
    <t>Rio Virudó</t>
  </si>
  <si>
    <t>VIRU-SZ1-PEÑI-1</t>
  </si>
  <si>
    <t>VIRU-SZ1-RVIR-1</t>
  </si>
  <si>
    <t>Rio_Virudo</t>
  </si>
  <si>
    <t>El Corchal</t>
  </si>
  <si>
    <t>Puertobelo</t>
  </si>
  <si>
    <t>Ciénaga de Pablo</t>
  </si>
  <si>
    <t>Boca Matuna</t>
  </si>
  <si>
    <t>Punta Comisario San Bernardo Sector Balsillas  Santa Ana</t>
  </si>
  <si>
    <t>Golfo de Morrosquillo,Isla Boquerón</t>
  </si>
  <si>
    <t>Ciénaga de la Boquilla</t>
  </si>
  <si>
    <t>Berrugas</t>
  </si>
  <si>
    <t>Boca del Salado</t>
  </si>
  <si>
    <t>Boca de Zaragocilla</t>
  </si>
  <si>
    <t>Guacamayas</t>
  </si>
  <si>
    <t>La Alegría I y II</t>
  </si>
  <si>
    <t>El Francés</t>
  </si>
  <si>
    <t>Pechelín,Boca Marta</t>
  </si>
  <si>
    <t>Ciénaga de la Caimanera</t>
  </si>
  <si>
    <t>Punta Piedra, Amanzaguapo</t>
  </si>
  <si>
    <t>ZUS701</t>
  </si>
  <si>
    <t>BCERRA</t>
  </si>
  <si>
    <t>Boca Cerrada</t>
  </si>
  <si>
    <t>Ciénaga de Benítez</t>
  </si>
  <si>
    <t>ZR701</t>
  </si>
  <si>
    <t>Chichi</t>
  </si>
  <si>
    <t>Chichiman</t>
  </si>
  <si>
    <t>PCOM-ZR1-Chichi-1</t>
  </si>
  <si>
    <t>franja que se encuentra en un estado de intervención alterado bajo, con sitios de anidacion de la tortuga Carey</t>
  </si>
  <si>
    <t>Chichiman -1</t>
  </si>
  <si>
    <t>ZUS702</t>
  </si>
  <si>
    <t>BCERR</t>
  </si>
  <si>
    <t>Boca Cerrada -2</t>
  </si>
  <si>
    <t>ZR702</t>
  </si>
  <si>
    <t>BOQU</t>
  </si>
  <si>
    <t>CBOQ-ZR1-BOQU-1</t>
  </si>
  <si>
    <t>ZR703</t>
  </si>
  <si>
    <t>BERR</t>
  </si>
  <si>
    <t>BERR-ZR1-BERR-1</t>
  </si>
  <si>
    <t>ZP191</t>
  </si>
  <si>
    <t>GUACA</t>
  </si>
  <si>
    <t>GUAC-ZP1-GUACA-1</t>
  </si>
  <si>
    <t>Bocana el Tambor</t>
  </si>
  <si>
    <t>Bocana de Naya</t>
  </si>
  <si>
    <t>Candelaria</t>
  </si>
  <si>
    <t>Punta del Coco</t>
  </si>
  <si>
    <t>Cantil</t>
  </si>
  <si>
    <t>Bubuey</t>
  </si>
  <si>
    <t xml:space="preserve">Timbiquí </t>
  </si>
  <si>
    <t>El Cuerval</t>
  </si>
  <si>
    <t xml:space="preserve">Quiroga </t>
  </si>
  <si>
    <t>Estero Pejesapo</t>
  </si>
  <si>
    <t>Obregones y Chamón</t>
  </si>
  <si>
    <t>Comerguapi</t>
  </si>
  <si>
    <t>PNN Gorgona</t>
  </si>
  <si>
    <t>ZP192</t>
  </si>
  <si>
    <t>PORG</t>
  </si>
  <si>
    <t>Playa Obregon Bocana Rio Guapi</t>
  </si>
  <si>
    <t>QUIR-ZP1-PORG-1</t>
  </si>
  <si>
    <t>Playa Obregon</t>
  </si>
  <si>
    <t>POBA</t>
  </si>
  <si>
    <t>Playa Obregon Bocana Aquiroba</t>
  </si>
  <si>
    <t>QUIR-ZP1-POBA-1</t>
  </si>
  <si>
    <t>Playa OBREGON_AQUIROBA</t>
  </si>
  <si>
    <t>ZR193</t>
  </si>
  <si>
    <t>ESR</t>
  </si>
  <si>
    <t>Estero Santa Rita</t>
  </si>
  <si>
    <t>BNAY-ZR1-ESR-1</t>
  </si>
  <si>
    <t>Estero Santa Rita-1</t>
  </si>
  <si>
    <t>ZP193</t>
  </si>
  <si>
    <t>ELAG</t>
  </si>
  <si>
    <t>Estero Lagartero</t>
  </si>
  <si>
    <t>CANT-ZP1-ELAG-1</t>
  </si>
  <si>
    <t>ZUS191</t>
  </si>
  <si>
    <t>BSAIJ</t>
  </si>
  <si>
    <t>Bocana Rio Saija</t>
  </si>
  <si>
    <t>CANT-ZUS1-BSAIJ-1</t>
  </si>
  <si>
    <t>Boca Rio Saija-1</t>
  </si>
  <si>
    <t>CGE</t>
  </si>
  <si>
    <t>Caño Grande</t>
  </si>
  <si>
    <t>Palomino</t>
  </si>
  <si>
    <t>Buritaca</t>
  </si>
  <si>
    <t>MAN</t>
  </si>
  <si>
    <t>Toribio</t>
  </si>
  <si>
    <t>Córdoba</t>
  </si>
  <si>
    <t>Vía Parque Isla de Salamanca</t>
  </si>
  <si>
    <t>SFF CGSM-Occidental</t>
  </si>
  <si>
    <t>SFF CGSM-CentroSur</t>
  </si>
  <si>
    <t>SZ476</t>
  </si>
  <si>
    <t>ANE</t>
  </si>
  <si>
    <t>Aguas Negras</t>
  </si>
  <si>
    <t>SZ477</t>
  </si>
  <si>
    <t>KM22</t>
  </si>
  <si>
    <t>Kilometro 22</t>
  </si>
  <si>
    <t>Luna</t>
  </si>
  <si>
    <t>Chanzará</t>
  </si>
  <si>
    <t>Rotura</t>
  </si>
  <si>
    <t>Isquandé</t>
  </si>
  <si>
    <t>Tapaje</t>
  </si>
  <si>
    <t>Tapaje Viejo</t>
  </si>
  <si>
    <t>Zaragoza - Aguacatal</t>
  </si>
  <si>
    <t>La Tola</t>
  </si>
  <si>
    <t>Sanquianga I</t>
  </si>
  <si>
    <t>Sanquianga II</t>
  </si>
  <si>
    <t>Barrera I</t>
  </si>
  <si>
    <t>Barrera II</t>
  </si>
  <si>
    <t>Traspasadero</t>
  </si>
  <si>
    <t>Guandipa</t>
  </si>
  <si>
    <t>Majaguyal</t>
  </si>
  <si>
    <t>Patía</t>
  </si>
  <si>
    <t>Brazo Largo</t>
  </si>
  <si>
    <t>Salahonda</t>
  </si>
  <si>
    <t>Llanaje</t>
  </si>
  <si>
    <t>Curay</t>
  </si>
  <si>
    <t>La Resurrección</t>
  </si>
  <si>
    <t>Chagüí – Mejicano</t>
  </si>
  <si>
    <t>Rosario</t>
  </si>
  <si>
    <t>Tumaco</t>
  </si>
  <si>
    <t>Bocagrande</t>
  </si>
  <si>
    <t>Mira</t>
  </si>
  <si>
    <t>Boca Nueva</t>
  </si>
  <si>
    <t>Chontal</t>
  </si>
  <si>
    <t>Ancón de Sardinas</t>
  </si>
  <si>
    <t>ZP232</t>
  </si>
  <si>
    <t>ZR233</t>
  </si>
  <si>
    <t>FRANCISCO PIZARRO</t>
  </si>
  <si>
    <t>ZR521</t>
  </si>
  <si>
    <t>ESZA</t>
  </si>
  <si>
    <t>Estero Zapallo</t>
  </si>
  <si>
    <t xml:space="preserve">Estero Zapallo </t>
  </si>
  <si>
    <t>FRAPIZ-ZR1-ESZA-2</t>
  </si>
  <si>
    <t>ZR522</t>
  </si>
  <si>
    <t>ZR523</t>
  </si>
  <si>
    <t>ZR524</t>
  </si>
  <si>
    <t>Bocas de Curay</t>
  </si>
  <si>
    <t>ZR525</t>
  </si>
  <si>
    <t>BCU</t>
  </si>
  <si>
    <t>TCO-ZR1-BCU-1</t>
  </si>
  <si>
    <t>Boca Curay-1</t>
  </si>
  <si>
    <t>ZR526</t>
  </si>
  <si>
    <t>BRI</t>
  </si>
  <si>
    <t>Caño Bristol</t>
  </si>
  <si>
    <t>LUN</t>
  </si>
  <si>
    <t>ZR472</t>
  </si>
  <si>
    <t>AGU</t>
  </si>
  <si>
    <t>CAL</t>
  </si>
  <si>
    <t>Arroyo Limon Codo</t>
  </si>
  <si>
    <t>DAL</t>
  </si>
  <si>
    <t>Arroyo Limon Desembocadura</t>
  </si>
  <si>
    <t>DUAL</t>
  </si>
  <si>
    <t>Arroyo Limon Ducto</t>
  </si>
  <si>
    <t>MUSI-ZP1-CAL-1</t>
  </si>
  <si>
    <t>Restos calcáreos de crustáceos calcinados. Huellas recientes de aves.</t>
  </si>
  <si>
    <t>Arroyo limon -5</t>
  </si>
  <si>
    <t>MUSI-ZP1-CAL-2</t>
  </si>
  <si>
    <t>Parcela montada en el marco del proyecto "Lineamientos de restauración para los manglares del departamento de La Guajira" ejecutado por INVEMAR</t>
  </si>
  <si>
    <t>Arroyo_limon -2</t>
  </si>
  <si>
    <t>MDB</t>
  </si>
  <si>
    <t>Mangle de Borde</t>
  </si>
  <si>
    <t>MUSI-ZP1-MDB-1</t>
  </si>
  <si>
    <t>En la playa hay instalada una planta marca Izuso de montor diesel con manguera de 6" que surte de agua de mar a aprox 27 piscinas. A lo largo de 1 km de playa se observó la apertura de 9 canales (entre diciembre 14 y enero 15) para abastecimiento de agua a las charcas</t>
  </si>
  <si>
    <t>Borde -1</t>
  </si>
  <si>
    <t>LP2</t>
  </si>
  <si>
    <t>Laguna Pulumana -2</t>
  </si>
  <si>
    <t>MUSI-ZP1-LP2-1</t>
  </si>
  <si>
    <t>Todo el borde de manglar está muerto. Abundante hojarasca. Neumatóforos secos con sedimento adherido. Árboles de mangle altamente ramificados y con crecimiento achaparrado. Cuerpo de agua estancado color café, sedimentos arcillosos color rojizo (betas)</t>
  </si>
  <si>
    <t>Laguna Pulumana 2-1</t>
  </si>
  <si>
    <t>LP3</t>
  </si>
  <si>
    <t>Laguna Pulumana -3</t>
  </si>
  <si>
    <t>MUSI-ZP1-LP3-1</t>
  </si>
  <si>
    <t>Franja de manglar en mediano estado de conservación. Borde de Rm muerto con raices taponadas por sedimentos y signos de tejido podrido (necrosis). Individuos de A.g con flores y frutos. Sustrato con apariencia franco-arenosa con pocos restos calcareos. Abundantes neumatóforos y hojas en descomposición. Galerias de Uca sp. Competencia con Batis maritima, esta planta bordea el cuerpo de agua y se mezcla con neumatoforos. Se contabilizaron 82 galerias de Uca sp en 1 m2 a una distancia de 4 m de largo del cuerpo de agua más cercano.  La playa está colonizada por Batis y Sesuvium. En la boca de pulumaná la marea está pasando por encima de la barra de arena y está ingresando agua fresca al sistema. se encontraron varios peces muertos (Globos y Mojarras)</t>
  </si>
  <si>
    <t>Laguna Pulumana 3-1</t>
  </si>
  <si>
    <t>Laguna San Agustín</t>
  </si>
  <si>
    <t>MUSI-ZP1-LSA-1</t>
  </si>
  <si>
    <t>Franja de manglar en buen estado. Abundante regeneración natural de A. geminans y algunas plantulas de R. mangle. Algunos árboles muertos al borde del carreteable y cubiertos con B. maritima. Sustrato de apariencia franco-arenosa con abundantes restos calcáreos y galerias de Uca sp.Suelo inestable. Numerosas especies de aves alrededor en zona de alimentación</t>
  </si>
  <si>
    <t>Laguna San Agustin</t>
  </si>
  <si>
    <t>PPU</t>
  </si>
  <si>
    <t>PArcela Pulumana</t>
  </si>
  <si>
    <t>MUSI-ZP1-PPU-1</t>
  </si>
  <si>
    <t>Todo el manglar está muerto (seco). El cuerpo de agua está lleno. Abundante hojarasca en descomposición. Abundantes neumatoforos, no están taponados ni secos, al romperlos están húmedos en el interior. Suelo con apariencia fraco-arenoso. No se observó fauna asociada. Suelo húmedo, abundante hojarasca y neumatóforos</t>
  </si>
  <si>
    <t>Parcela Pulumana 1</t>
  </si>
  <si>
    <t>ZP442</t>
  </si>
  <si>
    <t>ZP443</t>
  </si>
  <si>
    <t>CSP</t>
  </si>
  <si>
    <t>Ciénaga Sabaletes Playa</t>
  </si>
  <si>
    <t>SABA-ZP1-CSP-1</t>
  </si>
  <si>
    <t>Franja de manglar de tipo borde y de barra. Bosque dominado por Laguncularia racemosa con un altura promedio de 7m. El manglar se entremezcla con individuos de bosque seco (Manzanillo) y matorral espinoso. Se encontraron aproximadamente 20 brinzales</t>
  </si>
  <si>
    <t>Ciénaga Sabaletes P-1</t>
  </si>
  <si>
    <t>MUSI-ZP1-DUAL-1</t>
  </si>
  <si>
    <t>Arroyo Límon -1</t>
  </si>
  <si>
    <t>MUSI-ZP1-MDB-2</t>
  </si>
  <si>
    <t>Parcela montada en el marco del proyecto "Lineamientos de restauración para los manglares del departamento de La Guajira" ejecutado por INVEMAR. En la playa hay instalada una planta marca Izuso de montor diesel con manguera de 6" que surte de agua de mar a aprox 27 piscinas. A lo largo de 1 km de playa se observó la apertura de 9 canales (entre diciembre 14 y enero 15) para abastecimiento de agua a las charcas</t>
  </si>
  <si>
    <t>Borde del manglar -2</t>
  </si>
  <si>
    <t>MUSI-ZP1-LP2-2</t>
  </si>
  <si>
    <t>Parcela montada en el marco del proyecto "Lineamientos de restauración para los manglares del departamento de La Guajira" ejecutado por INVEMAR. Todo el borde de manglar está muerto. Abundante hojarasca. Neumatóforos secos con sedimento adherido. Árboles de mangle altamente ramificados y con crecimiento achaparrado. Cuerpo de agua estancado color café, sedimentos arcillosos color rojizo (betas)</t>
  </si>
  <si>
    <t>Laguna Pulumana 2</t>
  </si>
  <si>
    <t>SABA-ZP1-CSP-2</t>
  </si>
  <si>
    <t>Ciénaga Sabaletes P-2</t>
  </si>
  <si>
    <t>Ciénaga Sabaletes</t>
  </si>
  <si>
    <t>SABA-ZP1-CS-1</t>
  </si>
  <si>
    <t>Franja estrecha de manglar de buen porte dominado por A. germinans y en menor proporción C. erectus. El manglar se entremezcla con bosque seco, se destacan individuos de la familia de las cactáceas, "Barrabas" "Guayabito". En el suelo algunas camas de Batis maritima. El suelo es arenoso y con abundante hojarasca.  Muchos árboles retoñando. No se encontraron plántulas ni propágulos. Muchos árboles retoñando.</t>
  </si>
  <si>
    <t>Ciénaga Sabaletes -1</t>
  </si>
  <si>
    <t>ZP444</t>
  </si>
  <si>
    <t>PCC</t>
  </si>
  <si>
    <t>Punta Caricari</t>
  </si>
  <si>
    <t>CARI-ZP1-PCC-1</t>
  </si>
  <si>
    <t>Manglar tipo Barra, presenta individuos entremezclados de L. racemosa, A. germinans y C. erectus. Basura, botellas. No se encontraron propágulos en el suelo. Se observaron en los árboles semillas de Ce un poco deterioradas. Terreno arenoso y con bastante hojaras</t>
  </si>
  <si>
    <t>BC</t>
  </si>
  <si>
    <t>Barranco Colorao</t>
  </si>
  <si>
    <t>CARI-ZP1-BC-1</t>
  </si>
  <si>
    <t>Parcela montada en el marco del proyecto "Lineamientos de restauración para los manglares del departamento de La Guajira" ejecutado por INVEMAR. Franja estrecha de manglar adyacente a Laguna Grande. Parche con individuos de A germinans, C. erectus, intermezclados con bosque seco (Barrabas, tunas). Suelo arenoso con presencia de Batis maritima, escasa regeneración natural de manglar. Residuos sólidos</t>
  </si>
  <si>
    <t>PE</t>
  </si>
  <si>
    <t>Pantano el Eneal</t>
  </si>
  <si>
    <t>CARI-ZP1-PE-1</t>
  </si>
  <si>
    <t>Laguna adyacente totalmente seca para la época del muestreo. Los árboles se distribuyen alrededor del cuerpo de agua en grupos mono específicos  de C. erectus altamente densos. Abundante hojarasca y escasa regeneración natural.  Hábitat de aves. Sin regeneración natural</t>
  </si>
  <si>
    <t>AP</t>
  </si>
  <si>
    <t>Arroyo Pacho</t>
  </si>
  <si>
    <t>CARI-ZP1-AP-1</t>
  </si>
  <si>
    <t>Parcela montada en el marco del proyecto "Lineamientos de restauración para los manglares del departamento de La Guajira" ejecutado por INVEMAR. Manglar franjeante sobre el costado del Arroyo Pacho, de poca extensión dominado por A. germinans. Los árboles de mangle se entremezclan con individuos de la familia de las cactáceas.  Los individuos se encuentran el mal estado, defoliados y en otros casos muertos, sin embargo algunos se encuentran rebrotando.  Sin regeneración natural. Poca hojarasca y desarrollo de neumatóforos, presencia de camas de Batis maritima.</t>
  </si>
  <si>
    <t>APD</t>
  </si>
  <si>
    <t>Arroyo Pacho Desembocadura</t>
  </si>
  <si>
    <t>CARI-ZP1-APD-1</t>
  </si>
  <si>
    <t>Franja de manglar contigua a la desembocadura del Arroyo Pacho de poca extensión. Pocos árboles de manglar de A. germinans y C. erectus, mezclados con cactáceas (tuna sp). Muchos árboles se observan entorchados. Escasa regeneración natural de C. erectus. La parcela se ubicó paralela al cuerpo de agua. Sin regeneración natural</t>
  </si>
  <si>
    <t>CARI-ZP1-APD-2</t>
  </si>
  <si>
    <t>Parcela montada en el marco del proyecto "Lineamientos de restauración para los manglares del departamento de La Guajira" ejecutado por INVEMAR. Franja de manglar contigua a la desembocadura del Arroyo Pacho de poca extensión. Pocos árboles de manglar de A. germinans y C. erectus, mezclados con cactáceas (tuna sp). Muchos árboles se observan entorchados. Escasa regeneración natural de C. erectus. La parcela se ubicó paralela al cuerpo de agua. Sin regeneración natural</t>
  </si>
  <si>
    <t>ZP445</t>
  </si>
  <si>
    <t>CAMA1</t>
  </si>
  <si>
    <t>Camarones 1</t>
  </si>
  <si>
    <t>NAVI-ZP1-CAMA1-1</t>
  </si>
  <si>
    <t>Manglar tipo cuenca mono específico de A. germinans. En buen estado. Abundantes neumatóforos. Escasa regeneración natural</t>
  </si>
  <si>
    <t>Camarones 1-1</t>
  </si>
  <si>
    <t>CAMA2</t>
  </si>
  <si>
    <t>Camarones 2</t>
  </si>
  <si>
    <t>NAVI-ZP1-CAMA2-1</t>
  </si>
  <si>
    <t>Camarones 2-1</t>
  </si>
  <si>
    <t>La Revuelta</t>
  </si>
  <si>
    <t>NAVI-ZP1-LR-1</t>
  </si>
  <si>
    <t>Bosque tipo cuenca mono específico de A. germinans.  Árboles secos totalmente defoliados, algunos muertos.  Abundantes neumatóforos, terreno seco, arcillo arenoso. Zona para tránsito de pescadores y ganado.  Sin regeneración natural. Sin regeneración natural</t>
  </si>
  <si>
    <t>La Revuelta-1</t>
  </si>
  <si>
    <t>ALP</t>
  </si>
  <si>
    <t>Arroyo la Piedrecita</t>
  </si>
  <si>
    <t>NAVI-ZP1-ALP-1</t>
  </si>
  <si>
    <t>Franja de manglar tipo cuenca adyacente al arroyo compuesto por A. germinans y L. racemosa. Se observan algunos árboles secos defoliados. Abundantes neumatóforos de tamaño mediano. Algunos árboles con daños en el tronco. Se observaron caminos en las inmediaciones. Escasa regeneración natural y presencia de B. maritima.</t>
  </si>
  <si>
    <t>KM3</t>
  </si>
  <si>
    <t>Kilómetro 3</t>
  </si>
  <si>
    <t>NAVI-ZP1-KM3-1</t>
  </si>
  <si>
    <t>Kilometro 3 -1</t>
  </si>
  <si>
    <t>ENMU</t>
  </si>
  <si>
    <t>Ensenada de los Muertos</t>
  </si>
  <si>
    <t>NAVI-ZP1-ENMU-1</t>
  </si>
  <si>
    <t>Manglar franjeante de poca extensión, se observan varios individuos muertos de L. racemosa y regeneración natural de C. erectus aunque los individuos adultos se encuentran en mal estado. El paisaje está fragmentado por senderos utilizados por pescadores, dada la potencialidad de uso para pesca de esta zona. Franja estrecha (1,5m) con desarrollo abundante de neumatóforos sobre el costado que rodea Laguna Grande. Poca hojarasca y alta riqueza de aves (Garzas, gaviotas, cormoranes, pelicano, chulo). Sin regeneración natural</t>
  </si>
  <si>
    <t>Ensenada de los Muertos-1</t>
  </si>
  <si>
    <t>ZP446</t>
  </si>
  <si>
    <t>ZP1</t>
  </si>
  <si>
    <t>ML</t>
  </si>
  <si>
    <t>ZP888</t>
  </si>
  <si>
    <t>NAVI-ZP1-CAMA1-2</t>
  </si>
  <si>
    <t>Parcela montada en el marco del proyecto "Lineamientos de restauración para los manglares del departamento de La Guajira" ejecutado por INVEMAR. Manglar tipo cuenca mono específico de A. germinans. En buen estado. Abundantes neumatóforos. Escasa regeneración natural</t>
  </si>
  <si>
    <t>Camarones 1-2</t>
  </si>
  <si>
    <t>NAVI-ZP1-CAMA2-2</t>
  </si>
  <si>
    <t>Camarones 2-2</t>
  </si>
  <si>
    <t>NAVI-ZP1-LR-2</t>
  </si>
  <si>
    <t>Parcela montada en el marco del proyecto "Lineamientos de restauración para los manglares del departamento de La Guajira" ejecutado por INVEMAR. Bosque tipo cuenca mono específico de A. germinans.  Árboles secos totalmente defoliados, algunos muertos.  Abundantes neumatóforos, terreno seco, arcillo arenoso. Zona para tránsito de pescadores y ganado.  Sin regeneración natural. Sin regeneración natural.</t>
  </si>
  <si>
    <t>La Revuelta -2</t>
  </si>
  <si>
    <t>NAVI-ZP1-ALP-2</t>
  </si>
  <si>
    <t>Parcela montada en el marco del proyecto "Lineamientos de restauración para los manglares del departamento de La Guajira" ejecutado por INVEMAR. Franja de manglar tipo cuenca adyacente al arroyo compuesto por A. germinans y L. racemosa. Se observan algunos árboles secos defoliados. Abundantes neumatóforos de tamaño mediano. Algunos árboles con daños en el tronco. Se observaron caminos en las inmediaciones. Escasa regeneración natural y presencia de B. maritima.</t>
  </si>
  <si>
    <t>La Piedrecita</t>
  </si>
  <si>
    <t>NAVI-ZP1-KM3-2</t>
  </si>
  <si>
    <t>Kilometro 3-2</t>
  </si>
  <si>
    <t>NAVI-ZP1-ENMU-2</t>
  </si>
  <si>
    <t>Parcela montada en el marco del proyecto "Lineamientos de restauración para los manglares del departamento de La Guajira" ejecutado por INVEMAR. Manglar franjeante de poca extensión, se observan varios individuos muertos de L. racemosa y regeneración natural de C. erectus aunque los individuos adultos se encuentran en mal estado. El paisaje está fragmentado por senderos utilizados por pescadores, dada la potencialidad de uso para pesca de esta zona. Franja estrecha (1,5m) con desarrollo abundante de neumatóforos sobre el costado que rodea Laguna Grande. Poca hojarasca y alta riqueza de aves (Garzas, gaviotas, cormoranes, pelicano, chulo). Sin regeneración natural</t>
  </si>
  <si>
    <t>Ensenada de los Muertos-2</t>
  </si>
  <si>
    <t>CARI-ZP1-PCC-2</t>
  </si>
  <si>
    <t>CARI-ZP1-BC-2</t>
  </si>
  <si>
    <t>Franja estrecha de manglar adyacente a Laguna Grande. Parche con individuos de A germinans, C. erectus, intermezclados con bosque seco (Barrabas, tunas). Suelo arenoso con presencia de Batis maritima, escasa regeneración natural de manglar. Residuos sólidos</t>
  </si>
  <si>
    <t>CARI-ZP1-PE-2</t>
  </si>
  <si>
    <t>Parcela montada en el marco del proyecto "Lineamientos de restauración para los manglares del departamento de La Guajira" ejecutado por INVEMAR. Laguna adyacente totalmente seca para la época del muestreo. Los árboles se distribuyen alrededor del cuerpo de agua en grupos mono específicos  de C. erectus altamente densos. Abundante hojarasca y escasa regeneración natural.  Hábitat de aves. Sin regeneración natural</t>
  </si>
  <si>
    <t>CARI-ZP1-AP-2</t>
  </si>
  <si>
    <t>Manglar franjeante sobre el costado del Arroyo Pacho, de poca extensión dominado por A. germinans. Los árboles de mangle se entremezclan con individuos de la familia de las cactáceas.  Los individuos se encuentran el mal estado, defoliados y en otros casos muertos, sin embargo algunos se encuentran rebrotando.  Sin regeneración natural. Poca hojarasca y desarrollo de neumatóforos, presencia de camas de Batis maritima.</t>
  </si>
  <si>
    <t>MUSI-ZP1-DUAL-2</t>
  </si>
  <si>
    <t>Ducto Arroyo Límón</t>
  </si>
  <si>
    <t>MUSI-ZP1-LP3-2</t>
  </si>
  <si>
    <t>Parcela montada en el marco del proyecto "Lineamientos de restauración para los manglares del departamento de La Guajira" ejecutado por INVEMAR. Franja de manglar en mediano estado de conservación. Borde de Rm muerto con raices taponadas por sedimentos y signos de tejido podrido (necrosis). Individuos de A.g con flores y frutos. Sustrato con apariencia franco-arenosa con pocos restos calcareos. Abundantes neumatóforos y hojas en descomposición. Galerias de Uca sp. Competencia con Batis maritima, esta planta bordea el cuerpo de agua y se mezcla con neumatoforos. Se contabilizaron 82 galerias de Uca sp en 1 m2 a una distancia de 4 m de largo del cuerpo de agua más cercano.  La playa está colonizada por Batis y Sesuvium. En la boca de pulumaná la marea está pasando por encima de la barra de arena y está ingresando agua fresca al sistema. se encontraron varios peces muertos (Globos y Mojarras)</t>
  </si>
  <si>
    <t>Laguna Pulumana 3-2</t>
  </si>
  <si>
    <t>MUSI-ZP1-LSA-2</t>
  </si>
  <si>
    <t>Parcela montada en el marco del proyecto "Lineamientos de restauración para los manglares del departamento de La Guajira" ejecutado por INVEMAR. Franja de manglar en buen estado. Abundante regeneración natural de A. geminans y algunas plantulas de R. mangle. Algunos árboles muertos al borde del carreteable y cubiertos con B. maritima. Sustrato de apariencia franco-arenosa con abundantes restos calcáreos y galerias de Uca sp.Suelo inestable. Numerosas especies de aves alrededor en zona de alimentación</t>
  </si>
  <si>
    <t>MUSI-ZP1-PPU-2</t>
  </si>
  <si>
    <t>Parcela Pulumana</t>
  </si>
  <si>
    <t>MUSI-ZP1-DAL-1</t>
  </si>
  <si>
    <t>bundantes restos calcáreos. Bosques en mal estado en proceso de defoliación. El arroyo no está comunicado con el mar. Antiguamente si estaba comunicado y había un puerto. Restos de octocorales y conchas de actividades de pesca de  arrastre en el mar. Algunos individuos de Ag retoñando en el tronco (asexual). Huellas (zona de pastoreo de ganado). Evidencia de herbivoría foliar. Abundantes restos de materia orgánica en descomposición (hoja y restos de animales). Galerias de cangrejos. Neumatóforos recubiertos de sedimentos. Suelo aparentemente franco-arenoso, y en el fondo oscuro y muy lodoso y en la parte superior de color claro. Crecimiento de los árboles típicamente achaparrado y altamente ramificado. Frente a la estación hay un rodal de R.m. muerto donde los árboles están retoñando, el suelo tiene apariencia húmeda y hay aportes de rocio del nordeste</t>
  </si>
  <si>
    <t>Arroyo_Limon -3</t>
  </si>
  <si>
    <t>MUSI-ZP1-DAL-2</t>
  </si>
  <si>
    <t>Parcela montada en el marco del proyecto "Lineamientos de restauración para los manglares del departamento de La Guajira" ejecutado por INVEMAR. Abundantes restos calcáreos. Bosques en mal estado en proceso de defoliación. El arroyo no está comunicado con el mar. Antiguamente si estaba comunicado y había un puerto. Restos de octocorales y conchas de actividades de pesca de  arrastre en el mar. Algunos individuos de Ag retoñando en el tronco (asexual). Huellas (zona de pastoreo de ganado). Evidencia de herbivoría foliar. Abundantes restos de materia orgánica en descomposición (hoja y restos de animales). Galerias de cangrejos. Neumatóforos recubiertos de sedimentos. Suelo aparentemente franco-arenoso, y en el fondo oscuro y muy lodoso y en la parte superior de color claro. Crecimiento de los árboles típicamente achaparrado y altamente ramificado. Frente a la estación hay un rodal de R.m. muerto donde los árboles están retoñando, el suelo tiene apariencia húmeda y hay aportes de rocio del nordeste</t>
  </si>
  <si>
    <t>Arroyo Limon -4</t>
  </si>
  <si>
    <t>PSO</t>
  </si>
  <si>
    <t>Parche SO</t>
  </si>
  <si>
    <t>MUSI-ZP1-PSO-1</t>
  </si>
  <si>
    <t>Rodal en mal estado. Varios árboles muertos. Abundante hojarasca y neumatoforos. Sustrato aparentemente franco-arenoso. En la batea de inundación hay huellas de vacas que ingresan</t>
  </si>
  <si>
    <t>Parche SO -1</t>
  </si>
  <si>
    <t>MUSI-ZP1-PSO-2</t>
  </si>
  <si>
    <t>Parcela montada en el marco del proyecto "Lineamientos de restauración para los manglares del departamento de La Guajira" ejecutado por INVEMAR. Rodal en mal estado. Varios árboles muertos. Abundante hojarasca y neumatoforos. Sustrato aparentemente franco-arenoso. En la batea de inundación hay huellas de vacas que ingresan</t>
  </si>
  <si>
    <t>Parche SO -2</t>
  </si>
  <si>
    <t>CMZ</t>
  </si>
  <si>
    <t>Cienaga Manzanillo</t>
  </si>
  <si>
    <t>MANZ-ZP1-CMZ-1</t>
  </si>
  <si>
    <t>Ciénaga Manzanillo -2</t>
  </si>
  <si>
    <t>MANZ-ZP1-CMZ-2</t>
  </si>
  <si>
    <t>Parcela montada en el marco del proyecto "Lineamientos de restauración para los manglares del departamento de La Guajira" ejecutado por INVEMAR. (Tambien denotada como "Cienaga Sabaletes" en el proyecto)</t>
  </si>
  <si>
    <t>Ciénaga Manzanillo -3</t>
  </si>
  <si>
    <t>CMZB</t>
  </si>
  <si>
    <t>Ciénaga Manzanillo B</t>
  </si>
  <si>
    <t>MANZ-ZP1-CMZB-1</t>
  </si>
  <si>
    <t>MANZ-ZP1-CMZB-2</t>
  </si>
  <si>
    <t>Parcela montada en el marco del proyecto "Lineamientos de restauración para los manglares del departamento de La Guajira" ejecutado por INVEMAR. (Tambien denotoda "Sabaletes plata" en el proyecto)</t>
  </si>
  <si>
    <t>Ciénaga Manzanillo  B</t>
  </si>
  <si>
    <t>SABA-ZP1-CS-2</t>
  </si>
  <si>
    <t>Ciénaga Sabaletes -2</t>
  </si>
  <si>
    <t>SPSO</t>
  </si>
  <si>
    <t>MUSI-ZP1-SPSO-1</t>
  </si>
  <si>
    <t>Gran cantidad de Residuos sólidos. Tala y quema de árboles. Abundante hojarasca en el sustrato, mangle seco y en mal estado con evidencia de defoliación. La franja limita con salinas artesanales donde están reforzando ductos y removiendo sedimentos utilizando tuberias de 6''. Zona para "arranchar". Se han abierto numerosos canales con tuberias para ingresar agua a las charcas</t>
  </si>
  <si>
    <t>MUSI-ZP1-SPSO-2</t>
  </si>
  <si>
    <t>Parcela montada en el marco del proyecto "Lineamientos de restauración para los manglares del departamento de La Guajira" ejecutado por INVEMAR. Gran cantidad de Residuos sólidos. Tala y quema de árboles. Abundante hojarasca en el sustrato, mangle seco y en mal estado con evidencia de defoliación. La franja limita con salinas artesanales donde están reforzando ductos y removiendo sedimentos utilizando tuberias de 6''. Zona para "arranchar". Se han abierto numerosos canales con tuberias para ingresar agua a las charcas</t>
  </si>
  <si>
    <t>ECPSO</t>
  </si>
  <si>
    <t>Entrada Canal Parche SO</t>
  </si>
  <si>
    <t>MUSI-ZP1-ECPSO-1</t>
  </si>
  <si>
    <t>EC_Parche SO</t>
  </si>
  <si>
    <t>MUSI-ZP1-ECPSO-2</t>
  </si>
  <si>
    <t>BPULU</t>
  </si>
  <si>
    <t>Boca Pulumana</t>
  </si>
  <si>
    <t>MUSI-ZP1-BPULU-1</t>
  </si>
  <si>
    <t>MUSI-ZP1-BPULU-2</t>
  </si>
  <si>
    <t>Bc Pulumana-2</t>
  </si>
  <si>
    <t>MDB2</t>
  </si>
  <si>
    <t>Manglar de borde 2</t>
  </si>
  <si>
    <t>MUSI-ZP1-MDB2-1</t>
  </si>
  <si>
    <t>Borde del manglar 2-1</t>
  </si>
  <si>
    <t>MUSI-ZP1-MDB2-2</t>
  </si>
  <si>
    <t>Borde del manglar 2-2</t>
  </si>
  <si>
    <t>ZP194</t>
  </si>
  <si>
    <t>ZP889</t>
  </si>
  <si>
    <t>ki</t>
  </si>
  <si>
    <t>OP-ZP1-ki-1</t>
  </si>
  <si>
    <t>Caño</t>
  </si>
  <si>
    <t>OP-ZP1-ki-2</t>
  </si>
  <si>
    <t>ZUS523</t>
  </si>
  <si>
    <t>ZR704</t>
  </si>
  <si>
    <t>CBEN</t>
  </si>
  <si>
    <t>Ciénaga Benitez</t>
  </si>
  <si>
    <t>CBEN-ZR1-CBEN-1</t>
  </si>
  <si>
    <t>La parcela se ubica  entre caño Rico y Ciénaga Ana Gómez,  a 30 metros del cuerpo de agua</t>
  </si>
  <si>
    <t>Ciénaga Benitez-1</t>
  </si>
  <si>
    <t>Rincon</t>
  </si>
  <si>
    <t xml:space="preserve">La Barces </t>
  </si>
  <si>
    <t>ZUS703</t>
  </si>
  <si>
    <t>CMAT</t>
  </si>
  <si>
    <t>Boca Caño Matuna</t>
  </si>
  <si>
    <t>CCAM</t>
  </si>
  <si>
    <t>Caño la Camaronera</t>
  </si>
  <si>
    <t>BARC-ZUS1-CMAT-1</t>
  </si>
  <si>
    <t>la parcela se encuentra a 30 metros de la boca del caño Matuna</t>
  </si>
  <si>
    <t>Caño Matuna-1</t>
  </si>
  <si>
    <t>BARC-ZUS1-CCAM-1</t>
  </si>
  <si>
    <t>La parcela se encuentra  paralela al caño la Camaronera, presenta intervención por parte del hombre</t>
  </si>
  <si>
    <t>Caño Camaronera-1</t>
  </si>
  <si>
    <t>la parcela se encuentra paralela al caño la camaronera.</t>
  </si>
  <si>
    <t>ZUS704</t>
  </si>
  <si>
    <t>BCER</t>
  </si>
  <si>
    <t xml:space="preserve">Boca Cerrada </t>
  </si>
  <si>
    <t>BCER-ZUS1-BCER-1</t>
  </si>
  <si>
    <t>Esta parcela ubica da cerca de la población de boca cerrada, presenta abundancia de Rhizophora mangle</t>
  </si>
  <si>
    <t>ZP701</t>
  </si>
  <si>
    <t>ZR705</t>
  </si>
  <si>
    <t>RNOR</t>
  </si>
  <si>
    <t>Rincon Norte</t>
  </si>
  <si>
    <t>RINC-ZP1-RNOR-1</t>
  </si>
  <si>
    <t>La parcela se encuentra  paralela a linea de costa en una franja de mangle</t>
  </si>
  <si>
    <t>RSUR</t>
  </si>
  <si>
    <t xml:space="preserve">Rincon Sur </t>
  </si>
  <si>
    <t>RINC-ZR1-RSUR-1</t>
  </si>
  <si>
    <t>La parcela se encuentra paralela a la linea de costa.</t>
  </si>
  <si>
    <t>Rincon Sur</t>
  </si>
  <si>
    <t>Punta Seca</t>
  </si>
  <si>
    <t>ZR706</t>
  </si>
  <si>
    <t>PSEC</t>
  </si>
  <si>
    <t>PSEC-ZR1-PSEC-1</t>
  </si>
  <si>
    <t xml:space="preserve">Ciénaga Ana Gomez  </t>
  </si>
  <si>
    <t>ZR707</t>
  </si>
  <si>
    <t xml:space="preserve">Ciénaga Ana Gomez </t>
  </si>
  <si>
    <t>CANG-ZR1-CANG-1</t>
  </si>
  <si>
    <t>Ciénaga Ana Gomez-1</t>
  </si>
  <si>
    <t>CANG-ZR1-CANG-2</t>
  </si>
  <si>
    <t>La parcela esta ubicada al costado derecho de la Boca de la Ciénaga, presenta abundante arbolado de Mangle Negro de pequeño tamaño.</t>
  </si>
  <si>
    <t>Ciénaga Ana Gomez-2</t>
  </si>
  <si>
    <t>CGUA</t>
  </si>
  <si>
    <t>Caño Guacamayas</t>
  </si>
  <si>
    <t>GUAC-ZP1-CGUA-1</t>
  </si>
  <si>
    <t>la parcela se encuentra paralela al caño de Guacamayas</t>
  </si>
  <si>
    <t>Caño Guacamayas-1</t>
  </si>
  <si>
    <t>ZR708</t>
  </si>
  <si>
    <t>BCFRA</t>
  </si>
  <si>
    <t xml:space="preserve">Boca Caño el Frances </t>
  </si>
  <si>
    <t>FRAN-ZR1-BCFRA-1</t>
  </si>
  <si>
    <t>La parcela se encuentra paralela al coño el Frances</t>
  </si>
  <si>
    <t>Caño el Frances-1</t>
  </si>
  <si>
    <t>ZR709</t>
  </si>
  <si>
    <t>ZUS705</t>
  </si>
  <si>
    <t>SGAR</t>
  </si>
  <si>
    <t>Salitral el Garzal</t>
  </si>
  <si>
    <t>CCAIM-ZR1-SGAR-1</t>
  </si>
  <si>
    <t>CCAIM</t>
  </si>
  <si>
    <t xml:space="preserve">Ciénaga la Caimanera </t>
  </si>
  <si>
    <t>CCAIM-ZUS1-CCAIM-1</t>
  </si>
  <si>
    <t>Ciénaga Caimanera-1</t>
  </si>
  <si>
    <t>CBEN-ZR1-CBEN-3</t>
  </si>
  <si>
    <t>La parcela se encuentra paralela al Caño Rico en Boca cerrada,</t>
  </si>
  <si>
    <t>Ciénaga Benitez-3</t>
  </si>
  <si>
    <t>BARC-ZUS1-CMAT-2</t>
  </si>
  <si>
    <t>Caño Matuna-2</t>
  </si>
  <si>
    <t>BARC-ZUS1-CCAM-3</t>
  </si>
  <si>
    <t>Caño Camaronera -3</t>
  </si>
  <si>
    <t>RINC-ZP1-RNOR-2</t>
  </si>
  <si>
    <t>Rincon Norte -2</t>
  </si>
  <si>
    <t>RINC-ZR1-RSUR-2</t>
  </si>
  <si>
    <t>Rincon Sur -2</t>
  </si>
  <si>
    <t>PSEC-ZR1-PSEC-2</t>
  </si>
  <si>
    <t>Punta Seca -2</t>
  </si>
  <si>
    <t>GUAC-ZP1-CGUA-2</t>
  </si>
  <si>
    <t>FRAN-ZR1-BCFRA-2</t>
  </si>
  <si>
    <t>Caño El Frances -2</t>
  </si>
  <si>
    <t>CCAIM-ZUS1-CCAIM-2</t>
  </si>
  <si>
    <t>Ciénaga Caimanera -2</t>
  </si>
  <si>
    <t>CCAIM-ZR1-SGAR-2</t>
  </si>
  <si>
    <t>Salitral el Garzal -2</t>
  </si>
  <si>
    <t>ZR527</t>
  </si>
  <si>
    <t>Tuma</t>
  </si>
  <si>
    <t>San Andres de Tumaco</t>
  </si>
  <si>
    <t>BARB01</t>
  </si>
  <si>
    <t>Bahía de Barbacoas</t>
  </si>
  <si>
    <t>BARB-ZR1-BARB01-1</t>
  </si>
  <si>
    <t>Estación con sustrato duro, los primeros 20 m dominados por L. racemosa, abundante regeneración natural de R. mangle hasta los 45 m.  Nivel de inundación promedio de 10 cm.</t>
  </si>
  <si>
    <t>Bahia Barbacoas-1-1</t>
  </si>
  <si>
    <t>Ay-Plata</t>
  </si>
  <si>
    <t>Arroyo de Plata</t>
  </si>
  <si>
    <t>BARB-ZR1-Ay-Plata-1</t>
  </si>
  <si>
    <t>Parcela dominada por P. rhizophorae, inundación promedio de 15 cm. presencia abundante de propágulos de R. mangle.  Bosque en buen estado no se evidencia tala.</t>
  </si>
  <si>
    <t>Arroyo Plata-1</t>
  </si>
  <si>
    <t>Piedras</t>
  </si>
  <si>
    <t>Las Piedras</t>
  </si>
  <si>
    <t>BARB-ZR1-Piedras-1</t>
  </si>
  <si>
    <t>Estación dominada por A. germinans, con presencia de árboles secos, caídos y algunos troncos partidos</t>
  </si>
  <si>
    <t>Las Piedras-1</t>
  </si>
  <si>
    <t>ZR133</t>
  </si>
  <si>
    <t>Sta-Ana</t>
  </si>
  <si>
    <t>Santa Ana</t>
  </si>
  <si>
    <t>BARU-ZR1-Sta-Ana-1</t>
  </si>
  <si>
    <t>Parcela con inundación en toda el área, nivel promedio: 25 cm, está atravesada por un pequeño canal.  Se evidencia tala y acumulación de madera para recolección.</t>
  </si>
  <si>
    <t>Santa Ana-1</t>
  </si>
  <si>
    <t>Lequerica</t>
  </si>
  <si>
    <t>Caño Lequerica</t>
  </si>
  <si>
    <t>BARB-ZR1-Lequerica-1</t>
  </si>
  <si>
    <t>Parcela con árboles de R, mangle de gran altura, en algunos casos 30 metros, inundación en toda la parcela y   abundante regeneración natural de R. mangle.  árboles secos y caídos.</t>
  </si>
  <si>
    <t>TCO-ZR2-Tuma-1</t>
  </si>
  <si>
    <t>ESTA ÁREA  PRESENTA UNA VEGETACIÓN DE MANGLAR MIXTO, HACE PRESENCIA LAS ESPECIES DE MANGLE ROJO, PIÑUELO Y NATO, ADEMAS EL HELECHO RANCONCHA. ES UNA ÁREA INTERVENIDA,</t>
  </si>
  <si>
    <t>Ararca</t>
  </si>
  <si>
    <t>BARU-ZR1-Ararca-1</t>
  </si>
  <si>
    <t>Parcela que coincide con punto de muestreo de PNN, se encontraron dos mojones instalados por ellos.  Bosque en sus primeros 25 m con abundante presencia de R. mangle con numerosas raíces fúlcreas, inundación de 5 cm en promedio, Bosque en buen estado no se evidencia tala</t>
  </si>
  <si>
    <t>Ararca-1</t>
  </si>
  <si>
    <t>Barú</t>
  </si>
  <si>
    <t>ZUS524</t>
  </si>
  <si>
    <t>Salho</t>
  </si>
  <si>
    <t>FRAPIZ-ZUS1-Salho-1</t>
  </si>
  <si>
    <t>Compuesta por una vegetación de manglar mixto, con dominancia de la especie piñuelo en cuanto abundancia. hace presencia las especies de mangle piñuelo, Nato y rojo. ademas el helecho ranconcha.</t>
  </si>
  <si>
    <t>Salahonda -1</t>
  </si>
  <si>
    <t>ZP522</t>
  </si>
  <si>
    <t>FRAPIZ-ZP1-Salho-1</t>
  </si>
  <si>
    <t>Manglar adulto bien desarrollado con dominancia de la especie Mangle rojo. presencia de talas de los arboles mas desarrollados en diámetro y altura.</t>
  </si>
  <si>
    <t>Salahonda P-1</t>
  </si>
  <si>
    <t>ZR528</t>
  </si>
  <si>
    <t>FRAPIZ-ZR2-Salho-1</t>
  </si>
  <si>
    <t>Bosque denso de mangle Piñuelo intervenido para uso domestico. Alta regeneración Natural. Suelo de consistencia blanda y encharcada.</t>
  </si>
  <si>
    <t>Salahonda R-2-1</t>
  </si>
  <si>
    <t>ZUS525</t>
  </si>
  <si>
    <t>Hoblan</t>
  </si>
  <si>
    <t>Hojas Blancas</t>
  </si>
  <si>
    <t>esza-ZUS1-Hoblan-1</t>
  </si>
  <si>
    <t>BARU-ZR1-Barú-1</t>
  </si>
  <si>
    <t>Estación con presencia de R. mangle, A. germinans y L. racemosa, abundante regeneración, neumatóforos con tamaños superiores a 15 cm.  Nivel de inundación promedio de 10 cm, bosque con árboles secos. Ubicada en la costa de la ciénaga de los cansados.</t>
  </si>
  <si>
    <t>Baru1</t>
  </si>
  <si>
    <t>Cholón</t>
  </si>
  <si>
    <t>BARU-ZR1-Cholón-1</t>
  </si>
  <si>
    <t>Dominada por R. mangle con numerosas raíces fúlcreas, sustrato duro.  Al final de la estación comienza vegetación de bosque seco.</t>
  </si>
  <si>
    <t>Cholon-1</t>
  </si>
  <si>
    <t>Mohán</t>
  </si>
  <si>
    <t>El Mohán</t>
  </si>
  <si>
    <t>BARU-ZR1-Mohán-1</t>
  </si>
  <si>
    <t>Franja delgada de mangle distribuidos en una franja conformada hacia el extremo derecho por árboles adultos, y el extremo izquierdo solo plántulas con tamaños entre 1,60 y 2 metros de altura.</t>
  </si>
  <si>
    <t>El Mohan-1</t>
  </si>
  <si>
    <t>ZP134</t>
  </si>
  <si>
    <t>Picón</t>
  </si>
  <si>
    <t>Ciénaga El Picón</t>
  </si>
  <si>
    <t>TBOM-ZP1-Picón-1</t>
  </si>
  <si>
    <t>Sitio con mucha basura al ingreso de la estación, don dominancia de R. mangle, se observaron pequeños parches de tala</t>
  </si>
  <si>
    <t>Pta Arenas</t>
  </si>
  <si>
    <t>Punta Arenas</t>
  </si>
  <si>
    <t>TBOM-ZP1-Pta Arenas-1</t>
  </si>
  <si>
    <t>En los 10 primeros metros se encuentran Botellas Pet, resultado de un campamento militar que se ubicó en el sector tiempo atrás, Estación dominada por L. racemosa, al final el terreno se va volviendo duro y seco</t>
  </si>
  <si>
    <t>ZP132</t>
  </si>
  <si>
    <t>Ingesa</t>
  </si>
  <si>
    <t>BCAR-ZP1-Ingesa-1</t>
  </si>
  <si>
    <t>Ubicado en un islote, con el sustrato del borde de material calcáreo, R. mangle como especie dominante con raíces fulcreas abundantes.  Bosque en buen estado, algunos troncos secos y muertos.</t>
  </si>
  <si>
    <t>Ciénaga de Las Quintas</t>
  </si>
  <si>
    <t>ZUS131</t>
  </si>
  <si>
    <t>Quintas</t>
  </si>
  <si>
    <t>Las Quintas</t>
  </si>
  <si>
    <t>CQUINTAS-ZUS1-Quintas-1</t>
  </si>
  <si>
    <t>Al ingreso de la estación y sobre el borde de los 20 metros de ancho de la parcela, el exceso de basura es evidente, acompañado de malos olores.  Parcela dominada por A. germinans, sustrato duro e inundación de 10 cm en promedio.  Algunos árboles secos y muertos, pero no se evidencia tala.</t>
  </si>
  <si>
    <t>Las Quintas-1</t>
  </si>
  <si>
    <t>CQUINTAS-ZUS1-Quintas-2</t>
  </si>
  <si>
    <t>Las Quintas -2</t>
  </si>
  <si>
    <t>Boquerón</t>
  </si>
  <si>
    <t>Punta Boquerón</t>
  </si>
  <si>
    <t>JPVI-ZR1-Boquerón-1</t>
  </si>
  <si>
    <t>Parcela con presencia de L. racemosa, A. germinans y R. mangle, bosque tupido con numeras raíces fúlcreas .regeneración natural abundante, sustrato duro.</t>
  </si>
  <si>
    <t>ZUS132</t>
  </si>
  <si>
    <t>VíaMar</t>
  </si>
  <si>
    <t>Vía al Mar</t>
  </si>
  <si>
    <t>JPVI-ZUS1-VíaMar-1</t>
  </si>
  <si>
    <t>Estación bordeada por un canal, con sustrato fangoso, Bosque en buen estado con abundante regeneración natural.</t>
  </si>
  <si>
    <t>SurVirgen</t>
  </si>
  <si>
    <t>La Virgen Sur</t>
  </si>
  <si>
    <t>JPVI-ZR1-SurVirgen-1</t>
  </si>
  <si>
    <t>Parcela que inicia con una franja de regeneración natural de R. mangle muy abundante, casi impenetrable, seguida de 10 metros de franja de agua para luego comenzar sustrato duro en su mayoría de A. germinans , baja regeneración natural</t>
  </si>
  <si>
    <t>S_La Virgen-1</t>
  </si>
  <si>
    <t>VirgenOriente</t>
  </si>
  <si>
    <t>La Virgen Oriente</t>
  </si>
  <si>
    <t>JPVI-ZR1-VirgenOriente-1</t>
  </si>
  <si>
    <t>A lo largo de toda la parcela se encuentran islotes de R. mangle con raíces de más de dos metros de alto y A. germinans en el sector final.., inundación a lo largo de toda la estación.  poca regeneración natural, se evidencia tala.</t>
  </si>
  <si>
    <t>E_La Virgen</t>
  </si>
  <si>
    <t>JPManzanillo</t>
  </si>
  <si>
    <t>Manzanillo</t>
  </si>
  <si>
    <t>JPVI-ZUS1-JPManzanillo-1</t>
  </si>
  <si>
    <t>Parcela ubicada en el extremo norte de la Ciénaga de Juan Polo, bordeada por un canal, los primeros 15 metros son de R. mangle en sustrato fangoso y desde allí comienza una franja de A. germinans en terreno duro, al finalizar la parcela se encuentra sustrato duro y limita con el comienzo de vegetación de bosque seco.</t>
  </si>
  <si>
    <t>Manzanillo-1</t>
  </si>
  <si>
    <t>ZUS133</t>
  </si>
  <si>
    <t>CQUINTAS-ZUS1-Quintas-3</t>
  </si>
  <si>
    <t>Las Quintas-3</t>
  </si>
  <si>
    <t>Tayrona</t>
  </si>
  <si>
    <t>ZP471</t>
  </si>
  <si>
    <t>Chu</t>
  </si>
  <si>
    <t>Chungo</t>
  </si>
  <si>
    <t>Cabo de La Vela</t>
  </si>
  <si>
    <t>Gaira</t>
  </si>
  <si>
    <t>ZP472</t>
  </si>
  <si>
    <t>Tinaja</t>
  </si>
  <si>
    <t>ZP233</t>
  </si>
  <si>
    <t>ZP085</t>
  </si>
  <si>
    <t>ZP086</t>
  </si>
  <si>
    <t>ZR473</t>
  </si>
  <si>
    <t>ZUS471</t>
  </si>
  <si>
    <t>ZP447</t>
  </si>
  <si>
    <t>ZR445</t>
  </si>
  <si>
    <t>ZP087</t>
  </si>
  <si>
    <t>Balboa</t>
  </si>
  <si>
    <t>ZUS234</t>
  </si>
  <si>
    <t>TIJO</t>
  </si>
  <si>
    <t>BCIS,LIT-ZUS1-TIJO-1</t>
  </si>
  <si>
    <t>La PPC se ubica en la ZUS de la Bahía de Cispatá, con influencia directa del Caño Tijó y con alta inundación. Presenta dominancia de A. germinans, con alta regeneración natural. Se presentan en menor proporción R. mangle.</t>
  </si>
  <si>
    <t>Caño Tijo-2</t>
  </si>
  <si>
    <t>CLAVAL</t>
  </si>
  <si>
    <t>El Claval</t>
  </si>
  <si>
    <t>CCI,Sinu-ZUS1-CLAVAL-1</t>
  </si>
  <si>
    <t>Ubicada en la antigua Camaronera, con fuerte influencia antrópica, principalmente por aprovechamiento forestal de mangle con evidencia de huellas de aprovechamiento. La especie predominante es A. germinans. Bajos niveles de inundación.</t>
  </si>
  <si>
    <t>caño tijo</t>
  </si>
  <si>
    <t>Caño Tijo</t>
  </si>
  <si>
    <t>latijo2</t>
  </si>
  <si>
    <t>ZUS235</t>
  </si>
  <si>
    <t>ZUS236</t>
  </si>
  <si>
    <t>ZUS237</t>
  </si>
  <si>
    <t>Nene</t>
  </si>
  <si>
    <t>Caño el Nene</t>
  </si>
  <si>
    <t>CCI,Sinu-ZUS1-el nene-1</t>
  </si>
  <si>
    <t>la parcela ubicada en el sector caño el nene, con predominancia de la especie Rhizophora mangle, la cual esta sometida a una constante presión, por aprovechamiento forestal en el sector.</t>
  </si>
  <si>
    <t>Caño el Nene -1</t>
  </si>
  <si>
    <t>ZUS238</t>
  </si>
  <si>
    <t>el garzal</t>
  </si>
  <si>
    <t>Caño Garzal</t>
  </si>
  <si>
    <t>BCIS,EST-ZR1-el garzal-1</t>
  </si>
  <si>
    <t>la parcela esta ubicada en el sector de aprovechamiento de la ciénaga el garzal, con predominancia de la especie Rhizophora mangle, en una zona de bajos novales de inundación.</t>
  </si>
  <si>
    <t>Ciénaga El Garzal-1</t>
  </si>
  <si>
    <t>ZUS239</t>
  </si>
  <si>
    <t>el grazal</t>
  </si>
  <si>
    <t>Caño el Garza</t>
  </si>
  <si>
    <t>BCIS,EST-ZUS2-caño grande-1</t>
  </si>
  <si>
    <t>la paralela se encuentra ubicada en la zona de uso sostenible de caño grande en la ciénaga mangoneas, con bajos niveles de inundación y con predominancia de la especia Rhizophora mangle, se observaba intervención de por actividades antro picas</t>
  </si>
  <si>
    <t>Caño Grande-1</t>
  </si>
  <si>
    <t>ZUS2310</t>
  </si>
  <si>
    <t>ZUS2311</t>
  </si>
  <si>
    <t>Bahia de Cispatá Sector Estuarino-1</t>
  </si>
  <si>
    <t>BCIS,EST-ZR1-el garzal-2</t>
  </si>
  <si>
    <t>la parcela se encuentra ubicada en el sector caño el grazal en la zona de uso sostenible de la bahía de cispata, con predominancia de la especie Avicenia gerninans, con arboles de gran tamaño y sanos.</t>
  </si>
  <si>
    <t>Ciénaga El Garzal -2</t>
  </si>
  <si>
    <t>Nuquí</t>
  </si>
  <si>
    <t>ZR271</t>
  </si>
  <si>
    <t>RIAN</t>
  </si>
  <si>
    <t>Río Ancachí</t>
  </si>
  <si>
    <t>Nuquí-ZR1-RIAN-1</t>
  </si>
  <si>
    <t>Parcela rectangular de 20 m x 50 m, dispuesta en la margen derecha del Río Ancachí, cuya composición florística está dada por las especies Rhizophora mangle, Avicennia germinans y Mora oleifera.</t>
  </si>
  <si>
    <t>Rio Ancachi</t>
  </si>
  <si>
    <t>ZR234</t>
  </si>
  <si>
    <t>el tijo 2</t>
  </si>
  <si>
    <t>Caño Tijo 2</t>
  </si>
  <si>
    <t>BCIS,EST-ZR1-el tijo 2-1</t>
  </si>
  <si>
    <t>la parcela esta ubicada en en la zona de recuperación del DMI,con predominancia de la especie Avicennia germinans</t>
  </si>
  <si>
    <t>CNGBAL-ZP3-Balboa-1</t>
  </si>
  <si>
    <t>La parcela se localiza tierra adentro de la ciénaga a 170 m  de la línea de agua y a 215 m de la carretera. El bosque de mangle es denso en el área de la parcela,  en los últimos metros se observa B. marítima  y se encuentra un arroyo, otro arroyo a  5 metros antes del inicio de la parcela.</t>
  </si>
  <si>
    <t>Balboa-1</t>
  </si>
  <si>
    <t>palermo</t>
  </si>
  <si>
    <t>Caño Palermo</t>
  </si>
  <si>
    <t>BCIS,EST-ZUS4-palermo-1</t>
  </si>
  <si>
    <t>la parcela esta ubicada en la zona de uso sostenible del sector caño palermo , con predominancia de la especie Rhizopohora mangle</t>
  </si>
  <si>
    <t>Caño Palermo-1</t>
  </si>
  <si>
    <t>el claval</t>
  </si>
  <si>
    <t>BCIS,EST-ZR1-el claval-1</t>
  </si>
  <si>
    <t>ubicada en la zona de recuperación el claval  cerca a la antigua camaronera agro soledad, muy influenciada por las actividades antro picas del sector</t>
  </si>
  <si>
    <t>El Caval</t>
  </si>
  <si>
    <t>ZUS2312</t>
  </si>
  <si>
    <t>nisperal</t>
  </si>
  <si>
    <t>Caño Nisperal</t>
  </si>
  <si>
    <t>BCIS,EST-ZUS1-nisperal-1</t>
  </si>
  <si>
    <t>la parcela esta ubicada en el sector la flotante en caño nisperal, con predominancia de la especie Rhizophora mangle, asociada a otras especies, y con arboles de gran tamaño y sanos.</t>
  </si>
  <si>
    <t>Caño Nisperal-1</t>
  </si>
  <si>
    <t>ZUS2313</t>
  </si>
  <si>
    <t>caño salado</t>
  </si>
  <si>
    <t>BCIS,EST-ZUS1-caño salado-1</t>
  </si>
  <si>
    <t>ubicada en el sector de caño salado en la zona de uso sostenible del la bahía de cispata</t>
  </si>
  <si>
    <t>ZR235</t>
  </si>
  <si>
    <t>golo</t>
  </si>
  <si>
    <t xml:space="preserve">Ciénaga Galo </t>
  </si>
  <si>
    <t>BCIS,EST-ZR1-golo-1</t>
  </si>
  <si>
    <t>ubicada en el sector de la ciénaga galo en la zona de uso sostenible de la bahía de cispata, con predominancia de la especie Rhizophora mangle, con arboles de gran tamaño, sanos y con bajos niveles de inundación.</t>
  </si>
  <si>
    <t>Ciénaga Galo</t>
  </si>
  <si>
    <t>ostional.</t>
  </si>
  <si>
    <t>Ciénaga Ostional</t>
  </si>
  <si>
    <t>BCIS,EST-ZUS2-ostional.-1</t>
  </si>
  <si>
    <t>la parcela cuenta con un gran numero de arboles de la especie Rhizophora mangle, de gran tamaño, y con un gran porcentaje de regeneración natural en un estado sano.</t>
  </si>
  <si>
    <t>Ciénaga Ostional-1</t>
  </si>
  <si>
    <t>ZUS2314</t>
  </si>
  <si>
    <t>el grillo</t>
  </si>
  <si>
    <t xml:space="preserve">Ciénaga el Rincón del Grillo </t>
  </si>
  <si>
    <t>BCIS,EST-ZUS4-el grillo-1</t>
  </si>
  <si>
    <t>la parcela esta ubicada en el sector el rincón del grillo en la zona de uso sostenible de la bahía de cispata, con predominancia de la especie Rhizopora mangle, con arboles de gran tamaño, se encuentran algunas lianas y elechales</t>
  </si>
  <si>
    <t>Ciénaga Rincon Grillo-1</t>
  </si>
  <si>
    <t>ZUS2315</t>
  </si>
  <si>
    <t>el nene</t>
  </si>
  <si>
    <t>Ciénaga Caño el Nene</t>
  </si>
  <si>
    <t xml:space="preserve">Caño el Nene </t>
  </si>
  <si>
    <t>BCIS,EST-ZUS1-el nene-1</t>
  </si>
  <si>
    <t>la parcela esta ubicada en en zona de uso sostenible del la bahía de cispata, con predominancia de especie Rhizophora mangle, y esta fuertemente concrecionada por la deforestacion del manglar de manera no sostenible.</t>
  </si>
  <si>
    <t>camaronera</t>
  </si>
  <si>
    <t>La Camaronera</t>
  </si>
  <si>
    <t>BCIS,EST-ZR1-camaronera-1</t>
  </si>
  <si>
    <t>parcela ubicada en la zona de recuperación del la bahía de cispata, con predominancia de la especie Avicenia  germinans, con bajos niveles de inundación, con gran cantidad de arboles de gran tamaño y en buen estado.</t>
  </si>
  <si>
    <t>remedia pobre.</t>
  </si>
  <si>
    <t>Ciénaga Remedia Pobre</t>
  </si>
  <si>
    <t>BCIS,EST-ZUS1-remedia pobre.-1</t>
  </si>
  <si>
    <t>la parcela esta ubicada en la ciénaga remedia pobre que esta situada en el subsector de aprovechamiento del DMI con una baja densidad de arboles por parcela y con predominancia de la especia Rhiphora mangle</t>
  </si>
  <si>
    <t>Ciénaga Remedia Pobre-1</t>
  </si>
  <si>
    <t>la alberca</t>
  </si>
  <si>
    <t>La Alberca</t>
  </si>
  <si>
    <t>BCIS,EST-ZUS1-la alberca-1</t>
  </si>
  <si>
    <t>esta parcela permanente de crecimiento, con predominancia de especie Avicenia germinans</t>
  </si>
  <si>
    <t>soledad</t>
  </si>
  <si>
    <t xml:space="preserve">Ciénaga Soledad </t>
  </si>
  <si>
    <t>BCIS,EST-ZR1-soledad-1</t>
  </si>
  <si>
    <t>esta parcela esta predominada por la especie Rhizopora mangle, se presenta muerte descendente en algunos arboles y muchos presentan una condición de raquitismo, también  existen algunas lianas</t>
  </si>
  <si>
    <t>Ciénaga Soledad</t>
  </si>
  <si>
    <t>el garzal 3</t>
  </si>
  <si>
    <t>El Garzal 3</t>
  </si>
  <si>
    <t>BCIS,EST-ZUS1-el garzal 3-1</t>
  </si>
  <si>
    <t>parcela ubicada en la zona de uso sostenible del sub sector de aprovechamiento de la ciénaga el garzal, con predominancia de especie Rhizophora mangle, en esta parcela se observan gran cantidad de arboles muertos, huellas de aprovechamiento forestal de la especie,</t>
  </si>
  <si>
    <t>Ciénaga El Garzal-3</t>
  </si>
  <si>
    <t>caño grande</t>
  </si>
  <si>
    <t>BCIS,EST-ZUS1-caño grande-1</t>
  </si>
  <si>
    <t>esta es una de las parcelas con mas baja densidad de arboles por metro cuadrado, los arboles presentan raquitismo, bajos niveles de inundación y sedimentacìon  en la zona.</t>
  </si>
  <si>
    <t xml:space="preserve">Jesús primera </t>
  </si>
  <si>
    <t xml:space="preserve">Jesús Primera </t>
  </si>
  <si>
    <t>BCIS,EST-ZUS1-Jesús primera -1</t>
  </si>
  <si>
    <t>esta esta ubicada en la sector de aprovechamiento ciénaga el vertel, con predominancia de la especie Avicenia gerninans, este es uno de los sitios que se mantienen sus condiciones naturales casi intactas,</t>
  </si>
  <si>
    <t>Jesus Primera</t>
  </si>
  <si>
    <t>ZP234</t>
  </si>
  <si>
    <t>ZP088</t>
  </si>
  <si>
    <t>ZP089</t>
  </si>
  <si>
    <t>VelP</t>
  </si>
  <si>
    <t>Velero</t>
  </si>
  <si>
    <t>PVEL-ZP2-VelP-1</t>
  </si>
  <si>
    <t>La parcela se ubica detrás de una cabaña de pescadores, a 18 m de esta y a 34 m de la línea de vegetación, se encuentra una cerca. En la zona predomina la C. erectus muy ramificado, en los primeros metros del transecto se encuentra B marítima y suelos firmes y arenosos. Se encontraron residuos sólidos.</t>
  </si>
  <si>
    <t>Velero-1</t>
  </si>
  <si>
    <t>ZR083</t>
  </si>
  <si>
    <t>ZP0810</t>
  </si>
  <si>
    <t>MallorqP</t>
  </si>
  <si>
    <t>Mallorquin Playa</t>
  </si>
  <si>
    <t>CNGMLLQ-ZR1-Mr-1</t>
  </si>
  <si>
    <t>Localiza 15  m del mar. El manglar tiene unl nivel de desarrollo bajo. Esta zona presenta erosión costera y es azotada por los fuertes vientos. Se encuentra llena de residuos sólidos provenientes del mar. En las inmediaciones de la parcela se encuentra un potrero.</t>
  </si>
  <si>
    <t>Mallorquin</t>
  </si>
  <si>
    <t>Mallorq</t>
  </si>
  <si>
    <t>Mallorquín</t>
  </si>
  <si>
    <t>CNGMLLQ-ZP1-Mallorq-1</t>
  </si>
  <si>
    <t>Se ubica a 58 m de la ciénaga y a 560 m de  la casa más cercana. La parcela presenta mangles de gran talla, característica que va disminuyendo hasta llegar a juveniles hacia el final del bosque. Presenta crecimiento arbustivo y con distribución densa, además están inclinados por los fuertes vientos.  Se observan huecos de cangrejos y neumatóforos. Los suelos son firmes, presenta residuos sólidos provenientes del mar y de la ciénaga.</t>
  </si>
  <si>
    <t>Jurubirá</t>
  </si>
  <si>
    <t>ZUS271</t>
  </si>
  <si>
    <t>Pabarc</t>
  </si>
  <si>
    <t>Parte baja Río Chorí</t>
  </si>
  <si>
    <t>Jurub-ZUS1-Pabarc-1</t>
  </si>
  <si>
    <t>Parcela rectangular de 0.1 ha, ubicada a 1.25 km aproximadamente de la comunidad de Jurubirá, en la margen derecha del Estero La Vuelta, cuya flora está compuesta por Rhizophora mangle y Rhizophora racemosa.</t>
  </si>
  <si>
    <t>Rio Chorí</t>
  </si>
  <si>
    <t>Manat</t>
  </si>
  <si>
    <t xml:space="preserve">Manatíes Playa </t>
  </si>
  <si>
    <t>CNGMNT-ZR1-Manat-1</t>
  </si>
  <si>
    <t>Se localiza a 25 m del mar, al lado de un playón, a 200 m de un camino que pasa por una pequeña ciénaga. Dentro de la parcela  la especie predominante es A. germinans con copas pobres, presentan suelos encharcados y neumatóforos.</t>
  </si>
  <si>
    <t>ManatIes Playa</t>
  </si>
  <si>
    <t>ZP0811</t>
  </si>
  <si>
    <t>Totum.</t>
  </si>
  <si>
    <t>Totumo Oriental</t>
  </si>
  <si>
    <t>CNGTOT-ZP1-Totum.-1</t>
  </si>
  <si>
    <t>Es un relicto denso en forma de islote  que se encuentra varios centímetros por encima del suelo, y está constituido por la especie  L. racemosa. Algunos crecen retorcidos disponiendo sus ramas hacia el cuerpo de agua de la ciénaga. No se observa regeneración natural</t>
  </si>
  <si>
    <t>CNGTOT-ZP1-Totum.-2</t>
  </si>
  <si>
    <t>Forma una franja de 15 m tierra dentro, la línea de agua está a 1 m dentro de  la parcela, algunos individuos de L. racemosa  son maduros, de crecimiento arbustivo, con ramas que crecen hacia el cuerpo de agua.</t>
  </si>
  <si>
    <t>Caño Dulce</t>
  </si>
  <si>
    <t>SZ081</t>
  </si>
  <si>
    <t>DULC</t>
  </si>
  <si>
    <t>CÑDULC-SZ1-CÑDULC-1</t>
  </si>
  <si>
    <t>Se ubica a 55 m al sur de la vía a la playa de Caño Dulce y a 16 m de la línea de vegetación, entre dos casas.  El crecimiento del mangle es ramificado, se observa intervención de la parcela para evitar el crecimiento de brinzales, para el fácil tránsito. Presenta suelos firmes y arcillosos. Se encontraron residuos sólidos.</t>
  </si>
  <si>
    <t>Caño Dulce-1</t>
  </si>
  <si>
    <t>Sevillla</t>
  </si>
  <si>
    <t>Río Sevilla</t>
  </si>
  <si>
    <t>CGSM-SZ1-Sevillla-1</t>
  </si>
  <si>
    <t>Es la más cercana a la desembocadura del Rio Sevilla a unos 600 m  El manglar presenta un nivel de desarrollo bajo, en suelos pantanosos.  La regeneración natural es media. Es una parcela compuesta, constituida por 5 parcelas y cada una tiene un área de 100 m².</t>
  </si>
  <si>
    <t>Rio Sevilla -1</t>
  </si>
  <si>
    <t>CGSM-SZ1-Sevillla-2</t>
  </si>
  <si>
    <t>Se localiza a 800 m de la desembocadura del Rio Sevilla,  El mangle presenta un nivel de desarrollo Medio bajo, en suelos pantanosos. La regeneración natural es baja.  Es una parcela compuesta, constituida por 5 parcelas y cada una tiene un área de 100 m²</t>
  </si>
  <si>
    <t>Rio Sevilla -2</t>
  </si>
  <si>
    <t>CGSM-SZ1-Sevillla-3</t>
  </si>
  <si>
    <t>Se localiza a 900 m de la desembocadura del Rio Sevilla,  El mangle presenta un nivel de desarrollo Medio bajo. Es una parcela compuesta, constituida por 5 parcelas y cada una tiene un área de 100 m²</t>
  </si>
  <si>
    <t>Rio Sevilla -3</t>
  </si>
  <si>
    <t>PtaChino</t>
  </si>
  <si>
    <t>Punta Chino</t>
  </si>
  <si>
    <t>CGSM-SZ1-PtaChino-1</t>
  </si>
  <si>
    <t>Se localiza aproximadamente 5 km al norte de desembocadura del río Sevilla,  en el sector llamado Punta Chino. El bosque está constituido por A. germinans, L. racemosa y  R mangle la cual se encuentra hasta 80 metros desde la línea de agua. Es una parcela compuesta, constituida por 5 parcelas y cada una tiene un área de 100 m².</t>
  </si>
  <si>
    <t>Punta Chino -1</t>
  </si>
  <si>
    <t>CGSM-SZ1-PtaChino-2</t>
  </si>
  <si>
    <t>Se localiza a  400 m al norte de Punta Chino. El bosque se encuentra en buen estado. Presencia de R. mangle a lo largo del transecto y predominio de A. germinans, en menor proporción L. racemosa. Es una parcela compuesta, constituida por 5 parcelas y cada una tiene un área de 100 m²</t>
  </si>
  <si>
    <t>Punta Chino -2</t>
  </si>
  <si>
    <t>CGSM-SZ1-PtaChino-3</t>
  </si>
  <si>
    <t>Se ubica a  900 m al norte de Punta Chino,  Con predominio de A. germinans, presencia de R. mangla a lo largo del transecto,  y L. racemosa solo aparece en la parcela 5. Es una parcela compuesta, constituida por 5 parcelas y cada una tiene un área de 100 m²</t>
  </si>
  <si>
    <t>Punta Chino -3</t>
  </si>
  <si>
    <t>IBoqrn</t>
  </si>
  <si>
    <t>Isla Boquerón</t>
  </si>
  <si>
    <t>CGSM-SZ1-IBoqrn-1</t>
  </si>
  <si>
    <t>Localizada  en el extremo Noroccidental de la isla al frente al islote Boquerón pequeño.  Es una parcela compuesta por 5 parcelas y cada una tiene un área de 100 m². Es un bosque joven y en buen estado constituido por las especie R. mangle y A. germinans,</t>
  </si>
  <si>
    <t>Isla Boqueron -1</t>
  </si>
  <si>
    <t>CGSM-SZ1-IBoqrn-2</t>
  </si>
  <si>
    <t>Se ubica al centro norte del Islote. Es una parcela compuesta por 5 parcelas y cada una tiene un área de 100 m².</t>
  </si>
  <si>
    <t>Isla Boqueron -2</t>
  </si>
  <si>
    <t>CGSM-SZ1-IBoqrn-3</t>
  </si>
  <si>
    <t>Se localiza en el costado nororiental del islote, la parcela presenta una densidad que se incrementa a medida que se introduce a tierra firme, conformada por A. germinanas y R. mangle. Es una parcela compuesta, constituida con 5 parcelas y cada una tiene un área de 100 m².</t>
  </si>
  <si>
    <t>PtaCerro</t>
  </si>
  <si>
    <t>Punta Cerro</t>
  </si>
  <si>
    <t>CGSM-SZ1-PtaCerro-1</t>
  </si>
  <si>
    <t>Es la parcela más lejana de este sector se ubica a 1.7 km al sur del caño San Luis .Esta parcela  presenta la mayor densidad en comparación a las restante de la estación. Conformada por A. germinans y R. mangle. Es una parcela compuesta con 5 y cada una tiene un área de 100 m².</t>
  </si>
  <si>
    <t>Punta Cerro -1</t>
  </si>
  <si>
    <t>CGSM-SZ1-PtaCerro-2</t>
  </si>
  <si>
    <t>Se localiza a 1.4 km al sur del caño San Luis. Es una parcela compuesta por 5 parcelas y cada una tiene un área de 100 m². Esta Parcela presenta la menor densidad de la estación conformada por  A. germinans y R. mangle.</t>
  </si>
  <si>
    <t>Punta Cerro -2</t>
  </si>
  <si>
    <t>CGSM-SZ1-PtaCerro-3</t>
  </si>
  <si>
    <t>Es la parcela más cercana al caño San Luis ubicarse a una distancia de 1 km  en dirección sur, entre áreas inundadas. Es una parcela compuesta, constituida con 5 y cada una tiene un área de 100 m². Conformada con  A. germinans y R. mangle. Se observó tala.</t>
  </si>
  <si>
    <t>Punta Cerro -3</t>
  </si>
  <si>
    <t>ZP473</t>
  </si>
  <si>
    <t>CtaVerde</t>
  </si>
  <si>
    <t>Costa Verde</t>
  </si>
  <si>
    <t>COR-ZR1-CtaVerde-1</t>
  </si>
  <si>
    <t>La parcela se encuentra en el norte del parche de manglar de mayor extensión ubicado al sur del sector. Se localiza a  600 m al sur de la desembocadura del rio Córdoba, a 20 m la playa. Dentro de la parcela predomina L. racemosa, R. mangle y presencia de C. erectus,  los suelos que dan a la playa son arenosos y firmes.</t>
  </si>
  <si>
    <t>Costa Verde R1</t>
  </si>
  <si>
    <t>ZR474</t>
  </si>
  <si>
    <t>COR-ZP1-CtaVerde-1</t>
  </si>
  <si>
    <t>La parcela se encuentra en el sur del parche de manglar de mayor extensión ubicado al sur del sector. Se localiza 40 m al norte del espolón, a 14 m de la playa, el inicio de la parcela da a pocos metros un camino y la parte final a una pequeña cuneta de agua. Constituida por las 4 especies de mangle reportadas para el Dpto. con predominio de A. germinans.</t>
  </si>
  <si>
    <t>Costa Verde P1</t>
  </si>
  <si>
    <t>ZP474</t>
  </si>
  <si>
    <t>Buritac1</t>
  </si>
  <si>
    <t>Buritaca 1</t>
  </si>
  <si>
    <t>BUR-ZP1-Buritac1-1</t>
  </si>
  <si>
    <t>Se ubica a 400 m de la desembocadura del río Buritaca,  y  a una distancia de 17 m  del borde de la cobertura vegetal que da a la playa turística que da a una madre vieja y esta a su vez está protegida del mar por una barra de arena. En esta área la franja de manglar es más ancha.</t>
  </si>
  <si>
    <t>Buritaca_ZP_1-1</t>
  </si>
  <si>
    <t>Buritac2</t>
  </si>
  <si>
    <t>Buritaca 2</t>
  </si>
  <si>
    <t>BUR-ZP1-Buritac2-1</t>
  </si>
  <si>
    <t>Se localiza en el costado oriental del río Buritaca a 1 km de la desembocadura, a  60 m del borde de la cobertura vegetal y a pocos metros del final del manglar. En las inmediaciones hay palmas de coco, matorrales y pastos. Dentro de la parcela entre 15 a 20 m el suelo esta encharcado con presencia de ranconcha y arboles inclinados.</t>
  </si>
  <si>
    <t>Buritaca 2-1</t>
  </si>
  <si>
    <t>Tribugá</t>
  </si>
  <si>
    <t>ZR475</t>
  </si>
  <si>
    <t>ZP271</t>
  </si>
  <si>
    <t>Buritc1</t>
  </si>
  <si>
    <t>Enstrib</t>
  </si>
  <si>
    <t>Ensenada de Tribugá</t>
  </si>
  <si>
    <t>BUR-ZR1-Buritc1-1</t>
  </si>
  <si>
    <t>Se localiza a 800 m de la desembocadura del río Buritaca, en el extremo más al occidental del manglar, limita con zonas de potrero,  a una distancia de 18 m  del borde de la línea de cobertura vegetal. La parcela está constituida por mangla  L. racemosa y vegetación de playa. La franja de cobertura de mangla es reducida.</t>
  </si>
  <si>
    <t>Buritaca ZR 1</t>
  </si>
  <si>
    <t>Tribugá-ZP1-Enstrib-1</t>
  </si>
  <si>
    <t>Parcela rectangular de 0.1 ha, ubicada a 730 m aproximadamente al Norte de Tribugá, en la margen izquierda del Estero Puerquera. Su cobertura forestal corresponde a un bosque monoespecífico de Rhizophora mangle.</t>
  </si>
  <si>
    <t>Ensenada Tribuga -1</t>
  </si>
  <si>
    <t>BUR-ZR1-Buritac2-1</t>
  </si>
  <si>
    <t>La parcela está ubicada a una distancia de 700 m al oriente de la desembocadura del Río Buritaca, 50 m del borde de la cobertura vegetal. Es un relicto de mangle constituido por L. racemos, en los últimos metros de la Parcela se observa una ligera depresión en la que se acumula agua, y es alimentada por las crecidas del rio. También se observa mangle inclinados y volcados además de zonas taladas.</t>
  </si>
  <si>
    <t>ZP475</t>
  </si>
  <si>
    <t>ZP476</t>
  </si>
  <si>
    <t>DnDieg</t>
  </si>
  <si>
    <t>DDGO-ZP2-DnDieg-1</t>
  </si>
  <si>
    <t>En la costa queda un pequeño relicto denso mejor conservado localizado a lo largo de un canal de aguas, y que desemboca en una cuneta donde se acumula el agua. Se encuentra la especie de mangle L. racemosa,  Este relicto se encuentra rodeado de vegetación secundaria por el borde costero.</t>
  </si>
  <si>
    <t>Don Diego-1</t>
  </si>
  <si>
    <t>ZR476</t>
  </si>
  <si>
    <t>DDGO-ZR1-DnDieg-1</t>
  </si>
  <si>
    <t>Ubicadas a 150 m al Oriente de la cabaña de pescador, en el orilla Norte de la madre vieja. Es una parcela compuesta constituida con 2 parcelas distanciadas 16 m una de la otra, cada una con área de 100 m², ubicadas una al lado de la otra, paralelas a la línea de agua.</t>
  </si>
  <si>
    <t>DDGO-ZR1-DnDieg-2</t>
  </si>
  <si>
    <t>Ubicada a 120 m al Oriente de la cabaña de pescador, sobre la orilla sur de la madre vieja  a pocos metros del lindero. Suelos pantanosos y encharcados.</t>
  </si>
  <si>
    <t>Don Diego-2</t>
  </si>
  <si>
    <t>ZP477</t>
  </si>
  <si>
    <t>ZP478</t>
  </si>
  <si>
    <t>ZP479</t>
  </si>
  <si>
    <t>ZP4710</t>
  </si>
  <si>
    <t>Guachc</t>
  </si>
  <si>
    <t>GUA-ZP4-Guachc-1</t>
  </si>
  <si>
    <t>Se localiza en el costado Oriental  a 500 m de la desembocadura del río Guachaca, la parcela  va desde la playa, atraviesa un cuerpo de agua llegando a un potrero en el patio de una vivienda. Con suelos firmes a encharcados.</t>
  </si>
  <si>
    <t>Guachaca-1</t>
  </si>
  <si>
    <t>ZUS2316</t>
  </si>
  <si>
    <t>la cuenca</t>
  </si>
  <si>
    <t>La Cuenca</t>
  </si>
  <si>
    <t>BCIS,EST-ZUS6-la cuenca-1</t>
  </si>
  <si>
    <t>esta ubicada en el sub sector de aprovechamiento, remedia pobre, en la zona de uso sostenible del DMI, esta parcela tiene predominancia de la especie Avicemia gerninans, Rhizophora mangle entre otras, los arboles presentan unas condiciones de raquitismo y se encuentran gran cantidad de arboles y ramas muertas, hay huellas de aprovechamiento forestal en esta parcela.</t>
  </si>
  <si>
    <t>ZP235</t>
  </si>
  <si>
    <t>caño salado 2</t>
  </si>
  <si>
    <t>Caño Salado 2</t>
  </si>
  <si>
    <t>BCIS,EST-ZP1-caño salado 2-1</t>
  </si>
  <si>
    <t>parcela ubicada en el sector de caño salado, con predominancia de las especies Rhizophora mangle,Pelliciera rhizophorae,Avicennia germinans, los arboles presenta condición de raquitismo, los niveles de inundación son bajos, por el sedimentos debido al material de arastre que trae el rio</t>
  </si>
  <si>
    <t>Caño Salado -2</t>
  </si>
  <si>
    <t>ZUS2317</t>
  </si>
  <si>
    <t>caño grande 3</t>
  </si>
  <si>
    <t>Caño Grande 3</t>
  </si>
  <si>
    <t>BCIS,EST-ZUS7-caño grande 3-1</t>
  </si>
  <si>
    <t>la parcela esta dominada por  las especies: Rhizophora mangle y Laguncularia racemosa, las cuales presentan unas características, de muchos arboles muertos  volcamiento por la erosión  marina,  los niveles de inundación son altos.</t>
  </si>
  <si>
    <t>Caño Grande -3</t>
  </si>
  <si>
    <t>MOSQUERA</t>
  </si>
  <si>
    <t>ZUS526</t>
  </si>
  <si>
    <t>CAMREAL</t>
  </si>
  <si>
    <t>CAMINO REAL</t>
  </si>
  <si>
    <t>CAMREAL-ZUS1-CAMREAL-1</t>
  </si>
  <si>
    <t>VEGETACIÓN DE MANGLE ROJO ADULTO  BIEN DESARROLLADO CON INTERVENCIONES ESPORADICAS</t>
  </si>
  <si>
    <t>Camino Real</t>
  </si>
  <si>
    <t>ZUS527</t>
  </si>
  <si>
    <t>CABALLOS</t>
  </si>
  <si>
    <t>PASACABALLOS</t>
  </si>
  <si>
    <t>CAMREAL-ZUS2-CABALLOS-1</t>
  </si>
  <si>
    <t>MANGLAR DE ESTRUCTURA VERTICAL Y HORIZONTAL BIEN DESARROLLADA CON DOMINANCIA DEL MANGLE ROJO. PRESENCIA DE ARBOLES MUERTOS AL PARECER POR EFECTO DE DESCARGA ELÉCTRICA.</t>
  </si>
  <si>
    <t>Pasacaballos</t>
  </si>
  <si>
    <t>ZUS528</t>
  </si>
  <si>
    <t>SANAND</t>
  </si>
  <si>
    <t>SAN ANDRES</t>
  </si>
  <si>
    <t>TCO-ZUS1-SANAND-1</t>
  </si>
  <si>
    <t>BOSQUE DE MANGLE ROJO INTERVENIDO, ALTA DENSIDAD DE INDIVIDUOS CON ALTO PORCENTAJE DE FUSTES RETORCIDOS, ARQUEADOS E INCLINADOS.</t>
  </si>
  <si>
    <t>Tumaco -1</t>
  </si>
  <si>
    <t>ENSENADA DE TUMACO</t>
  </si>
  <si>
    <t>ZP523</t>
  </si>
  <si>
    <t>TRUJI</t>
  </si>
  <si>
    <t>TRUJILLO</t>
  </si>
  <si>
    <t>ENSENADA-ZP1-TRUJI-1</t>
  </si>
  <si>
    <t>MANGLAR ADULTO BIEN DESARROLLADO E INTERVENIDO CON DOMINANCIA DEL MANGLE ROJO. PRESENCIA DE REGENERACIÓN EN LOS CLAROS DEJADOS POR LAS CORTAS DE INDIVIDUOS.</t>
  </si>
  <si>
    <t>Trujillo</t>
  </si>
  <si>
    <t>ZP524</t>
  </si>
  <si>
    <t>MIQUITOS</t>
  </si>
  <si>
    <t>MIQUITOS CURAY</t>
  </si>
  <si>
    <t>ENSENADA-ZP2-MIQUITOS-1 MIQUITOS CURAY</t>
  </si>
  <si>
    <t>BOSQUE DE MANGLE ROJO BIEN DESARROLLADO CON SU ESTRUCTURA VERTICAL Y HORIZONTAL INTERVENIDAS. POCA REGENERACIÓN NATURAL</t>
  </si>
  <si>
    <t>Ensenada Miquitos</t>
  </si>
  <si>
    <t>Muertero</t>
  </si>
  <si>
    <t>Parcela de 0.1 ha, instalada en la margen izquierda del Estero Muertero, cuya composición floirística está dada por las especies: Rhizophora mangle, Pelliciera Rhizophorae y Mora oleifera.</t>
  </si>
  <si>
    <t>Coquí</t>
  </si>
  <si>
    <t>ZUS272</t>
  </si>
  <si>
    <t>Bovi</t>
  </si>
  <si>
    <t>Boca Vieja</t>
  </si>
  <si>
    <t>Coquí-ZUS1-Bovi-1</t>
  </si>
  <si>
    <t>Parcela 0.1 ha, ubicada de manera perpendicular al borde del Estero Saturio, a 1,45 km aproximadamente de la comunidad de Coquí. Su bosque está compuesto por: Rhizophora mangle, Pelliciera rhizophorae y Mora oleifera.</t>
  </si>
  <si>
    <t>ZR272</t>
  </si>
  <si>
    <t>Tangarrá</t>
  </si>
  <si>
    <t>JURA-ZR1-Tangarrá-1</t>
  </si>
  <si>
    <t>Ubicada a unos 2.1 km aproximadamente de Juradó, perpendicularmente a la margen derecha del Estero Tangarrá, compuesta florísticamente por un bosque monoespecífico de Rhizophora racemosa.</t>
  </si>
  <si>
    <t>Concho</t>
  </si>
  <si>
    <t>Se ubica a 1.1 km aproximadamente al Noreste de la comunidad de Curiche, en la margen derecha del Estero La Calle; su bosque está compuesto por Rhizophora mangle y Avicennia germinans.</t>
  </si>
  <si>
    <t>La Calle</t>
  </si>
  <si>
    <t>ZR191</t>
  </si>
  <si>
    <t>ZR192</t>
  </si>
  <si>
    <t>ZP195</t>
  </si>
  <si>
    <t>ZUS192</t>
  </si>
  <si>
    <t>EREAL</t>
  </si>
  <si>
    <t>Estero Real</t>
  </si>
  <si>
    <t>TIMB-ZR2-EREAL-1</t>
  </si>
  <si>
    <t>Parcela sencilla de 20 m de ancho x 50 m de largo.</t>
  </si>
  <si>
    <t>PSOFIA</t>
  </si>
  <si>
    <t>Playa Sofía</t>
  </si>
  <si>
    <t>TIMB-ZP1-PSOFIA-1</t>
  </si>
  <si>
    <t>Parcela sencilla de 20 m de ancho x 50 m de largo</t>
  </si>
  <si>
    <t>Playa_Sofia</t>
  </si>
  <si>
    <t>LARGAR</t>
  </si>
  <si>
    <t>Lagartero</t>
  </si>
  <si>
    <t>TIMB-ZUS1-LARGAR-1</t>
  </si>
  <si>
    <t>Ubicada en la bocana de Saija, Parcela sencilla de 20 m de ancho x 50 m de largo</t>
  </si>
  <si>
    <t>ZP196</t>
  </si>
  <si>
    <t>ZP197</t>
  </si>
  <si>
    <t>CUERVAL</t>
  </si>
  <si>
    <t>Cuerval</t>
  </si>
  <si>
    <t>CUER-ZP2-CUERVAL-1</t>
  </si>
  <si>
    <t>ZUS193</t>
  </si>
  <si>
    <t>ZUS194</t>
  </si>
  <si>
    <t>PCOCO</t>
  </si>
  <si>
    <t>Punta de Coco</t>
  </si>
  <si>
    <t>PCAU-ZUS2-PCOCO-1</t>
  </si>
  <si>
    <t>Parcela sencilla de 20 m de ancho x 50 m de larg</t>
  </si>
  <si>
    <t>Punta_Coco</t>
  </si>
  <si>
    <t>QUIROGA</t>
  </si>
  <si>
    <t>Quiroga</t>
  </si>
  <si>
    <t>QUIR-ZP1-QUIROGA-1</t>
  </si>
  <si>
    <t>Santa Rita</t>
  </si>
  <si>
    <t>ZR194</t>
  </si>
  <si>
    <t>SRITA</t>
  </si>
  <si>
    <t>STRITA-ZR1-SRITA-1</t>
  </si>
  <si>
    <t>Santa Rita -1</t>
  </si>
  <si>
    <t>ECOVADO</t>
  </si>
  <si>
    <t>Estero Covado</t>
  </si>
  <si>
    <t>STRITA-ZR1-ECOVADO-1</t>
  </si>
  <si>
    <t>ZP198</t>
  </si>
  <si>
    <t>ZP199</t>
  </si>
  <si>
    <t>ZUS195</t>
  </si>
  <si>
    <t>TRAV</t>
  </si>
  <si>
    <t>Travesía</t>
  </si>
  <si>
    <t>OBRE;CHA-ZUS1-TRAV-1</t>
  </si>
  <si>
    <t>ZP1910</t>
  </si>
  <si>
    <t>BGUAPI</t>
  </si>
  <si>
    <t>Bocana Guapi</t>
  </si>
  <si>
    <t>OBRE;CHA-ZP3-BGUAPI-1</t>
  </si>
  <si>
    <t>Cerca a la comunidad de Santa Rosa, hay mucha abundancia de agua dulce proveniente del río Guapi, la especie principal es el Mora oleifera</t>
  </si>
  <si>
    <t>CNGBAL-ZP3-Balboa-2</t>
  </si>
  <si>
    <t>PVEL-ZP2-VelP-2</t>
  </si>
  <si>
    <t>CÑDULC-SZ1-DULC-2</t>
  </si>
  <si>
    <t>CNGMLLQ-ZP1-Mallorq-2</t>
  </si>
  <si>
    <t>CNGMLLQ-ZR1-Mallorq-2</t>
  </si>
  <si>
    <t>Mallorquin playa</t>
  </si>
  <si>
    <t>CNGMNT-ZR1-Manat-2</t>
  </si>
  <si>
    <t>Manatíes Playa</t>
  </si>
  <si>
    <t>COR-ZP1-CtaVerde-2</t>
  </si>
  <si>
    <t>Costa Verde P-2</t>
  </si>
  <si>
    <t>COR-ZR1-CtaVerde-2</t>
  </si>
  <si>
    <t>Costa Verde R-2</t>
  </si>
  <si>
    <t>BUR-ZP1-Buritac1-2</t>
  </si>
  <si>
    <t>BUR-ZP1-Buritac2-2</t>
  </si>
  <si>
    <t>BUR-ZR1-Buritc1-2</t>
  </si>
  <si>
    <t>BUR-ZR1-Buritac2-2</t>
  </si>
  <si>
    <t>DDGO-ZR1-DnDieg-3</t>
  </si>
  <si>
    <t>Don Diego-3</t>
  </si>
  <si>
    <t>DDGO-ZR1-DnDieg-4</t>
  </si>
  <si>
    <t>Don Diego-4</t>
  </si>
  <si>
    <t>DDGO-ZP2-DnDieg-2</t>
  </si>
  <si>
    <t>GUA-ZP4-Guachc-2</t>
  </si>
  <si>
    <t>Guachaca-2</t>
  </si>
  <si>
    <t>CGSM-SZ1-PtaCerro-4</t>
  </si>
  <si>
    <t>Punta Cerro -4</t>
  </si>
  <si>
    <t>CGSM-SZ1-PtaCerro-5</t>
  </si>
  <si>
    <t>Punta Cerro -5</t>
  </si>
  <si>
    <t>CGSM-SZ1-PtaCerro-6</t>
  </si>
  <si>
    <t>Punta Cerro -6</t>
  </si>
  <si>
    <t>CGSM-SZ1-IBoqrn-4</t>
  </si>
  <si>
    <t>Isla Boqueron-4</t>
  </si>
  <si>
    <t>CGSM-SZ1-IBoqrn-5</t>
  </si>
  <si>
    <t>Isla Boqueron-5</t>
  </si>
  <si>
    <t>CGSM-SZ1-IBoqrn-6</t>
  </si>
  <si>
    <t>Isla Boqueron-6</t>
  </si>
  <si>
    <t>CGSM-SZ1-Sevillla-4</t>
  </si>
  <si>
    <t>Río Sevilla -4</t>
  </si>
  <si>
    <t>CGSM-SZ1-Sevillla-5</t>
  </si>
  <si>
    <t>Río Sevilla -5</t>
  </si>
  <si>
    <t>CGSM-SZ1-Sevillla-6</t>
  </si>
  <si>
    <t>Río Sevilla -6</t>
  </si>
  <si>
    <t>CGSM-SZ1-PtaChino-4</t>
  </si>
  <si>
    <t>Punta Chino -4</t>
  </si>
  <si>
    <t>CGSM-SZ1-PtaChino-5</t>
  </si>
  <si>
    <t>Punta Chino -5</t>
  </si>
  <si>
    <t>CGSM-SZ1-PtaChino-6</t>
  </si>
  <si>
    <t>Punta Chino -6</t>
  </si>
  <si>
    <t>ZUS273</t>
  </si>
  <si>
    <t>JURA-ZUS1-Concho-1</t>
  </si>
  <si>
    <t>Ubicada a 5.2 km aproximadamente de la localidad de Juradó, en la cabecera de un pequeño Estero que se comunica con el Estero que comunica a Juradó con Curiche; su composición forestal está dada por la presencia de cuatro (4) especies a saber: Mora oleifera, Pelliciera rhizophorae, Rhizophora mangle y Rhizophora recamosa. La parcela está limitada en su parte Este por una asociación  Catival.</t>
  </si>
  <si>
    <t>ZP272</t>
  </si>
  <si>
    <t>Laca</t>
  </si>
  <si>
    <t>JURA-ZP1-Laca-1</t>
  </si>
  <si>
    <t>ZR273</t>
  </si>
  <si>
    <t>Mtero</t>
  </si>
  <si>
    <t>Nuqui-ZR2-Mtero-1</t>
  </si>
  <si>
    <t>la flotante</t>
  </si>
  <si>
    <t xml:space="preserve">La Flotante </t>
  </si>
  <si>
    <t>BCIS,EST-ZUS1-la flotante-1</t>
  </si>
  <si>
    <t>la parcela esta ubicada en la zona de uso sostenible del DMI en el sector la flotante en caño nisperal, con predominancia de la especie Rhizophora mangle, con arboles de gran tamaño, las condiciones del bosque son muy buenas existe abundante fauna silvestre benéfica para el sistema manglarico</t>
  </si>
  <si>
    <t>La Flotante</t>
  </si>
  <si>
    <t>angostura</t>
  </si>
  <si>
    <t xml:space="preserve">Angostura </t>
  </si>
  <si>
    <t>BCIS,EST-ZUS1-angostura-1</t>
  </si>
  <si>
    <t>esta parcela se encuentra ubicada en el sector de caño grande en la zona de uso sostenible, en el subsector de aprovechamiento, con predominancia de la especie Rhizophora mangle, esta parcela tiene gran cantidad de arboles muertos, y otros con condiciones de raquitismo, baja densidad de arboles en la parcela.</t>
  </si>
  <si>
    <t>Angostura</t>
  </si>
  <si>
    <t>ZUS761</t>
  </si>
  <si>
    <t>ZUS762</t>
  </si>
  <si>
    <t>ZUS763</t>
  </si>
  <si>
    <t>NC</t>
  </si>
  <si>
    <t>Chamuscado</t>
  </si>
  <si>
    <t>BNAY-ZUS3-NC-1</t>
  </si>
  <si>
    <t>El manglar de la estación naya presenta una condiciones regulares de conservación con una  área basal  y una cantidad de árboles aceptables  que permiten su recuperación si se garantizan estrategias de conservación como el aislamiento del bosque articuladas a un fuerte trabajo de empoderamiento por parte de las comunidades de base.</t>
  </si>
  <si>
    <t>ZP761</t>
  </si>
  <si>
    <t>ZP762</t>
  </si>
  <si>
    <t>YEP</t>
  </si>
  <si>
    <t xml:space="preserve">Estero Pasadero </t>
  </si>
  <si>
    <t>ZP763</t>
  </si>
  <si>
    <t>ZP764</t>
  </si>
  <si>
    <t>CT</t>
  </si>
  <si>
    <t>Timba</t>
  </si>
  <si>
    <t>CAJA-ZUS2-CT-1</t>
  </si>
  <si>
    <t>En términos generales el sector de Cajambre es el que presenta mayor nivel de intervención antrópica   producto de la tala del mangle con fines comerciales.  Existe un alto contraste en la zonificación de 2007 que lo cataloga como un manglar poco intervenido en contraposición al alto grado de degradación que se registró en el monitoreo actual.</t>
  </si>
  <si>
    <t>YURU-ZP2-YEP-1</t>
  </si>
  <si>
    <t>En síntesis se esperaba que este sector se encontrara en mejores condiciones,  pero por la gran cantidad de árboles pequeños a pesar de tener el mayor área basal, se puede considerar que este es un bosque altamente intervenido en contraposición con la zonificación 2007 que lo cataloga como poco intervenido.</t>
  </si>
  <si>
    <t>Estero Pasadero</t>
  </si>
  <si>
    <t>ZR761</t>
  </si>
  <si>
    <t>ZR762</t>
  </si>
  <si>
    <t>ZR763</t>
  </si>
  <si>
    <t>MWA</t>
  </si>
  <si>
    <t>WAIPARE</t>
  </si>
  <si>
    <t>MAYO-ZR3-MWA-1</t>
  </si>
  <si>
    <t>En términos generales este bosque no se ha podido recuperar desde la última zonificación y por el contrario la tendencia es a disminuir su área basal  y por reacción y como estrategia de resiliencia el bosque genera más regeneración natural que se observa en el aumento de más del 300% en  el número de árboles.</t>
  </si>
  <si>
    <t>Waipare</t>
  </si>
  <si>
    <t>ZUS764</t>
  </si>
  <si>
    <t>ZUS765</t>
  </si>
  <si>
    <t>ZUS766</t>
  </si>
  <si>
    <t>ZUS767</t>
  </si>
  <si>
    <t>RSA</t>
  </si>
  <si>
    <t xml:space="preserve">Santa Ana </t>
  </si>
  <si>
    <t>En conclusión para la estación Raposo se debe actualizar la zonificación por cuanto en los últimos años el manglar ha sido sometido a una fuerte presión antrópica lo cual ha cambiado de forma negativa la estructura del bosque.</t>
  </si>
  <si>
    <t>RAPO-ZUS4-RSA-2</t>
  </si>
  <si>
    <t>ZR764</t>
  </si>
  <si>
    <t>AHM</t>
  </si>
  <si>
    <t xml:space="preserve">Humanes Mar </t>
  </si>
  <si>
    <t>ANCHI-ZR1-AHM-1</t>
  </si>
  <si>
    <t>En términos generales se puede considerar que por el área basal,  el número de árboles, la estructura vertical y la cobertura de copas, este bosque corresponde a un manglar Medianamente Intervenido,  lo que hace evidente la importancia de actualizar la zonificación ya que este sitio se encuentra clasificado actualmente  en la categoría de altamente intervenido.</t>
  </si>
  <si>
    <t>Humanes Mar</t>
  </si>
  <si>
    <t>ZR765</t>
  </si>
  <si>
    <t>ZR2766</t>
  </si>
  <si>
    <t>ZR767</t>
  </si>
  <si>
    <t>DG</t>
  </si>
  <si>
    <t>Guadualito</t>
  </si>
  <si>
    <t>DGUA-ZR3-DG-1</t>
  </si>
  <si>
    <t>El bosque de manglar de Dagua presenta características muy especiales.  Por un lado tiene una distribución diamétrica del número de árboles en forma de J invertida que permite garantizar la dinámica sucesional bosque. Por otro lado el análisis de la estructura vertical del bosque permite visualizar la fragmentación del bosque que concuerda con la zonificación de bosque altamente intervenido.</t>
  </si>
  <si>
    <t>ZR768</t>
  </si>
  <si>
    <t>BCVC</t>
  </si>
  <si>
    <t>Bocana CVC</t>
  </si>
  <si>
    <t>BVENT-ZR3-BCVC-1</t>
  </si>
  <si>
    <t>En términos generales este bosque a pesar de presentar un distribución diamétrica en forma de J invertida, es característico de un bosque altamente intervenido en concordancia con la zonificación de 2007 y se aprecia claramente en el valor del área basal de 10 m2 Ha, diámetro promedio de 10 cms con alturas que no superan los 24 metros y una baja densidad de árboles en las clases diamétricas superiores.</t>
  </si>
  <si>
    <t>ZP765</t>
  </si>
  <si>
    <t>ZP766</t>
  </si>
  <si>
    <t>ZP767</t>
  </si>
  <si>
    <t>ZP768</t>
  </si>
  <si>
    <t>ZP769</t>
  </si>
  <si>
    <t>ZP5</t>
  </si>
  <si>
    <t>ZP7610</t>
  </si>
  <si>
    <t>ZP6</t>
  </si>
  <si>
    <t>ZP7611</t>
  </si>
  <si>
    <t>Zona P7</t>
  </si>
  <si>
    <t>ZP7612</t>
  </si>
  <si>
    <t>ZP8</t>
  </si>
  <si>
    <t>ZP7613</t>
  </si>
  <si>
    <t>ZP9</t>
  </si>
  <si>
    <t>MV</t>
  </si>
  <si>
    <t>Málaga</t>
  </si>
  <si>
    <t>BMAL-ZP9-MV-1</t>
  </si>
  <si>
    <t>Este sector  a pesar de tener un bajo valor de área basal y pocos árboles, el diámetro y la altura promedio es mayor que en las otras cuencas conformando un bosque en mayor estado de recuperación.  Así mismo el área basal nos permite visualizar un pequeño pero muy significativo aumento de la cobertura del bosque.</t>
  </si>
  <si>
    <t>ZR769</t>
  </si>
  <si>
    <t>ZR7610</t>
  </si>
  <si>
    <t>ZR7611</t>
  </si>
  <si>
    <t>SJPE</t>
  </si>
  <si>
    <t xml:space="preserve">Puerto España </t>
  </si>
  <si>
    <t>BSJU-ZR3-SJPE-1</t>
  </si>
  <si>
    <t>Este bosque presenta características propias de un manglar medianamente intervenido en proceso de recuperación. Se observa una mayor área basal  en el 2015 con respecto al 2007 aunque el análisis comparativo no tiene relación  directa puesto que se trata de dos sitios diferentes aunque muy cercanos</t>
  </si>
  <si>
    <t>Puerto España</t>
  </si>
  <si>
    <t>BA</t>
  </si>
  <si>
    <t>Bocana Asocars</t>
  </si>
  <si>
    <t>BVENT-ZR3-BA-1</t>
  </si>
  <si>
    <t>Es importante destacar que estos bosques reciben una fuerte descarga de residuos sólidos provenientes de la ciudad de Bueventura que tiene una población de aproximadamente 400.000 habitantes.   En este sector predomina el Rhizophora mangle y en algunas parcelas la regeneración natural es nula.</t>
  </si>
  <si>
    <t>AFB</t>
  </si>
  <si>
    <t xml:space="preserve">Firme Bonito </t>
  </si>
  <si>
    <t>ANCHI-ZR1-AFB-1</t>
  </si>
  <si>
    <t>Firme Bonito</t>
  </si>
  <si>
    <t xml:space="preserve">Bodegas </t>
  </si>
  <si>
    <t>ANCHI-ZR1-AB-1</t>
  </si>
  <si>
    <t>Bosque medianamente intervenido con dominancia de mangle rojo.  Suelos más estables que en las otras parcelas donde predomina el mangle rojo.</t>
  </si>
  <si>
    <t>Bodegas</t>
  </si>
  <si>
    <t>BAJO TAPAGE</t>
  </si>
  <si>
    <t>ZR529</t>
  </si>
  <si>
    <t>SEQUIHONDA</t>
  </si>
  <si>
    <t>BOCAS DE SEQUIHONDA</t>
  </si>
  <si>
    <t>TAPAGE-ZR1-SEQUIHONDA-1</t>
  </si>
  <si>
    <t>BOSQUE DE MANGLE MIXTO. SU COMPOSICIÓN FLORISTICA DE MANGLE PIÑUELO, NATO E IGUANERO. ALTA REGENERACIÓN NATURAL. CONSISTENCIA DEL SUELO ALTAMENTE BLANDA</t>
  </si>
  <si>
    <t>Bocas de SEQUIHONDA -1</t>
  </si>
  <si>
    <t>ZR5210</t>
  </si>
  <si>
    <t>BOTAPAJE</t>
  </si>
  <si>
    <t>BOCANA TAPAGE</t>
  </si>
  <si>
    <t>TAPAGE-ZR2-BOTAPAJE-1</t>
  </si>
  <si>
    <t>BOSQUE DE MANGLE ROJO BIEN DESARROLLADO CON ALTA DENSIDAD DE RAÍCES AÉREAS, SE OBSERVA PRESENCIA DE TALAS DE INDIVIDUOS DE MAYOR PORTE.</t>
  </si>
  <si>
    <t>Bocas TAPAGE -1</t>
  </si>
  <si>
    <t>BAJO ISCUANDE</t>
  </si>
  <si>
    <t>ZR5211</t>
  </si>
  <si>
    <t>EL MUERTO</t>
  </si>
  <si>
    <t>ESTERO EL MUERTO</t>
  </si>
  <si>
    <t>ISCUANDE-ZR1-EL MUERTO-1</t>
  </si>
  <si>
    <t>SE PUEDE CONSIDERAR UNO DE LOS MANGLARES MAS DESARROLLADOS EN DIÁMETRO Y ALTURA DE NARIÑO. CON DOMINANCIA DEL MANGLE ROJO. ALTA DENSIDAD DE RAÍCES Y PRESENCIA DEL HELECHO RANCONCHA. AFECTADO POR TALAS.</t>
  </si>
  <si>
    <t>El Muerto</t>
  </si>
  <si>
    <t>VIPIS-SZ1-KM22-1</t>
  </si>
  <si>
    <t>Parcela 1 monitoreada por el INVEMAR en el marco del ¨Monitoreo de las condiciones ambientales y los cambios estructurales y funcionales de las comunidades vegetales y de los recursos pesqueros durante la rehabilitación de la Ciénaga Grande de Santa Marta¨</t>
  </si>
  <si>
    <t>Kilómetro 22 -1</t>
  </si>
  <si>
    <t>GUABA</t>
  </si>
  <si>
    <t>BOCANA ISCUANDE</t>
  </si>
  <si>
    <t>VIPIS-SZ1-KM22-2</t>
  </si>
  <si>
    <t>Parcela 2 monitoreada por el INVEMAR en el marco del ¨Monitoreo de las condiciones ambientales y los cambios estructurales y funcionales de las comunidades vegetales y de los recursos pesqueros durante la rehabilitación de la Ciénaga Grande de Santa Marta¨</t>
  </si>
  <si>
    <t>Kilómetro 22 -2</t>
  </si>
  <si>
    <t>VIPIS-SZ1-KM22-3</t>
  </si>
  <si>
    <t>Parcela 3 monitoreada por el INVEMAR en el marco del ¨Monitoreo de las condiciones ambientales y los cambios estructurales y funcionales de las comunidades vegetales y de los recursos pesqueros durante la rehabilitación de la Ciénaga Grande de Santa Marta¨</t>
  </si>
  <si>
    <t>Kilómetro 22 -3</t>
  </si>
  <si>
    <t>VIPIS-SZ1-RIN-1</t>
  </si>
  <si>
    <t>Rinconada -1</t>
  </si>
  <si>
    <t>VIPIS-SZ1-RIN-2</t>
  </si>
  <si>
    <t>Rinconada -2</t>
  </si>
  <si>
    <t>ISCUANDE-ZR1-GUABA-1</t>
  </si>
  <si>
    <t>BOSQUE NATAL MIXTO CON ESPECIES DE NATO, PALMA NAIDI, SUELA, SAPOTOLONGO. EL SUELO PRESENTA CONSISTENCIA DURA . PRESENCIA DE REGENERACIÓN NATURAL DE PIÑUELO EN ALGUNOS CLAROS. NATO POCO INTERVENIDO.</t>
  </si>
  <si>
    <t>Boca ISCUANDE</t>
  </si>
  <si>
    <t>VIPIS-SZ1-RIN-3</t>
  </si>
  <si>
    <t>Rinconada -3</t>
  </si>
  <si>
    <t>SFFOCC-SZ1-LUN-1</t>
  </si>
  <si>
    <t>Luna -1</t>
  </si>
  <si>
    <t>SFFOCC-SZ1-ANE-1</t>
  </si>
  <si>
    <t>Aguas Negras -1</t>
  </si>
  <si>
    <t>SFFOCC-SZ1-ANE-2</t>
  </si>
  <si>
    <t>Aguas Negras -2</t>
  </si>
  <si>
    <t>SFFOCC-SZ1-ANE-3</t>
  </si>
  <si>
    <t>Aguas Negras -3</t>
  </si>
  <si>
    <t>CGSM-SZ1-CGE-1</t>
  </si>
  <si>
    <t>CGSM-SZ1-CGE-2</t>
  </si>
  <si>
    <t>CGSM-SZ1-CGE-3</t>
  </si>
  <si>
    <t>ZR7612</t>
  </si>
  <si>
    <t>ZUS768</t>
  </si>
  <si>
    <t>Ply</t>
  </si>
  <si>
    <t>Playita</t>
  </si>
  <si>
    <t>CAJA-ZUS1-Ply-1</t>
  </si>
  <si>
    <t>parcela medianamente intervenida con predominancia de Rizhophora mangle</t>
  </si>
  <si>
    <t>Parcela Play</t>
  </si>
  <si>
    <t>Esteh</t>
  </si>
  <si>
    <t>Estero Hondo</t>
  </si>
  <si>
    <t>QB</t>
  </si>
  <si>
    <t>Quebrada Balsadito</t>
  </si>
  <si>
    <t>MAYO-ZR3-QB-1</t>
  </si>
  <si>
    <t>Can</t>
  </si>
  <si>
    <t>Cangrejo</t>
  </si>
  <si>
    <t>MAYO-ZUS1-Can-1</t>
  </si>
  <si>
    <t>MajaG</t>
  </si>
  <si>
    <t>Isla Majagual</t>
  </si>
  <si>
    <t>ZR7613</t>
  </si>
  <si>
    <t>Estero San Miguel</t>
  </si>
  <si>
    <t>RAPO-ZR1-MajaG-2</t>
  </si>
  <si>
    <t>E.SaM</t>
  </si>
  <si>
    <t>CAJA-ZR1-Esteh-1</t>
  </si>
  <si>
    <t>manglar altamente intervenido con muchos claros en la estructura del bosque</t>
  </si>
  <si>
    <t>Parcela Esteh</t>
  </si>
  <si>
    <t>RAPO-ZR1-E.SaM-1</t>
  </si>
  <si>
    <t>manglar altamente intervenido con buena asociacion de especies de manglar</t>
  </si>
  <si>
    <t>ZUS769</t>
  </si>
  <si>
    <t>ZUS7610</t>
  </si>
  <si>
    <t>ZP236</t>
  </si>
  <si>
    <t>BAHIA BUENAVENTURA</t>
  </si>
  <si>
    <t>ZR7614</t>
  </si>
  <si>
    <t>EAg</t>
  </si>
  <si>
    <t>Estero Aguacate</t>
  </si>
  <si>
    <t>ZR7615</t>
  </si>
  <si>
    <t>Estero san Antonio</t>
  </si>
  <si>
    <t>Piñtcb-ZR1-EA-1</t>
  </si>
  <si>
    <t>Manglar altamente intervenido, con presencia de residuos solidos en descomposición. Ubicada en el estero san antonio frente al puente al sena</t>
  </si>
  <si>
    <t>Estero San Antonio -1</t>
  </si>
  <si>
    <t>Piñtcb-ZR1-EA-2</t>
  </si>
  <si>
    <t>Manglar altamente intervenido, con presencia de residuos sólidos en descomposición. Ubicada en el estero san antonio frente al puente del piñal</t>
  </si>
  <si>
    <t>Estero San Antonio -2</t>
  </si>
  <si>
    <t>BB-ZR2-EAg-1</t>
  </si>
  <si>
    <t>Manglar altamente intervenido con predominio de mangle.Ubicada en el estero aguacate frente TC buen</t>
  </si>
  <si>
    <t>Estero Aguacate-1</t>
  </si>
  <si>
    <t>BB-ZR2-EAg-2</t>
  </si>
  <si>
    <t>Manglar altamente intervenido con predominio de mangle.Ubicada en el estero piñal frente al muelle de Sociedad portuaria</t>
  </si>
  <si>
    <t>Estero Piñal</t>
  </si>
  <si>
    <t>SCHA-ZP1-SCH-2</t>
  </si>
  <si>
    <t>Se localiza al extremo sureste, entre la vía Tom Hooker y Punta Sur. Tiene una distribución en forma de media luna y ocupa un área de 19,30 ha.  Se identificó por ser considerado como un manglar de cuenca y una altura promedio de 10,8 m; aproximadamente el 30% de la estación se hayo cubierta por Achrostichum aureum  o helecho mata tigre. Por otro lado, se destacó por tener presencia de hojarasca, señales de tala y poca basura._x005F_x000D_</t>
  </si>
  <si>
    <t>Smith Channel -1-2</t>
  </si>
  <si>
    <t>SFFOCC-SZ1-LUN-2</t>
  </si>
  <si>
    <t>Luna -2</t>
  </si>
  <si>
    <t>SFFOCC-SZ1-LUN-3</t>
  </si>
  <si>
    <t>Luna -3</t>
  </si>
  <si>
    <t>ZUS881</t>
  </si>
  <si>
    <t>SCHA-ZP1-SCH-3</t>
  </si>
  <si>
    <t>Smith Channel -1-3</t>
  </si>
  <si>
    <t>Costa Norte</t>
  </si>
  <si>
    <t>Ensenada de Rionegro.</t>
  </si>
  <si>
    <t>Costado Oriental.</t>
  </si>
  <si>
    <t>Bahía Colombia</t>
  </si>
  <si>
    <t>ZR051</t>
  </si>
  <si>
    <t>ZP051</t>
  </si>
  <si>
    <t>RSurq</t>
  </si>
  <si>
    <t>Río Suriqui</t>
  </si>
  <si>
    <t>Rleo</t>
  </si>
  <si>
    <t>Río León</t>
  </si>
  <si>
    <t>BCOL-ZP1-Pcoq-1</t>
  </si>
  <si>
    <t>Pequeña franja con residuos o basuras, con predominio de arboles de baja altura y baja densidad de R. mangle.  Presión antrópica por corta de varas y aumento de la frontera agrícola.</t>
  </si>
  <si>
    <t>Punta Coquito</t>
  </si>
  <si>
    <t>ZP052</t>
  </si>
  <si>
    <t>ZP053</t>
  </si>
  <si>
    <t>ZP054</t>
  </si>
  <si>
    <t>ZP055</t>
  </si>
  <si>
    <t>ZP056</t>
  </si>
  <si>
    <t>ZP057</t>
  </si>
  <si>
    <t>ZP058</t>
  </si>
  <si>
    <t>ZP7</t>
  </si>
  <si>
    <t>ZR052</t>
  </si>
  <si>
    <t>ZP059</t>
  </si>
  <si>
    <t>Errio</t>
  </si>
  <si>
    <t xml:space="preserve">Ensenada de Rionegro </t>
  </si>
  <si>
    <t>ERIO-ZP8-Erio-1</t>
  </si>
  <si>
    <t>El costado sur de la ensenada se caracteriza por la presencia de una cobertura rala principalmente con R. mangle, hacia afuera con árboles de porte alto con pequeñas fosas internas. Ubicada cerca de la antigua desembocadura, se observa limpio sin residuos o basuras, porte alto con mayor presencia de R. mangle. Se evidenció teredo y agallas en pocos árboles.</t>
  </si>
  <si>
    <t>Ensenada de Rionegro.-1</t>
  </si>
  <si>
    <t>ERIO-ZP8-Erio-2</t>
  </si>
  <si>
    <t>Costado oriental de la ensenada con bosque denso y presencia de R.mangle, L. racemosa  y algunos E. germinans.  Se muestreo como especie predominante el R. mangle acompañada de L. racemosa.  Bosque denso con buena altura en algunos árboles se observó ataque de Teredo al igual que la presencia de agallas.</t>
  </si>
  <si>
    <t>Ensenada de Rionegro.-2</t>
  </si>
  <si>
    <t>ZP0510</t>
  </si>
  <si>
    <t>ZR053</t>
  </si>
  <si>
    <t>ZUS051</t>
  </si>
  <si>
    <t>Cura</t>
  </si>
  <si>
    <t>Caño Urabalito</t>
  </si>
  <si>
    <t>Rnec</t>
  </si>
  <si>
    <t>Río Necocli</t>
  </si>
  <si>
    <t>Rgua</t>
  </si>
  <si>
    <t>Río Guadualito</t>
  </si>
  <si>
    <t>CORI-ZR1-Rnec-1</t>
  </si>
  <si>
    <t>La parcela se ubicó al costado norte de la boca, encontrando un manglar con predominio de L. racemosa y R. mangle.  No se evidenció afectación por basuras o influencia antrópica.  Bosque limpio.</t>
  </si>
  <si>
    <t>CORI-ZR1-Cura-1</t>
  </si>
  <si>
    <t>Pequeño relicto monoespecífico de R. mangle, sin evidencias de presión antrópica.</t>
  </si>
  <si>
    <t>Caño Urabalito -1</t>
  </si>
  <si>
    <t>Pvac</t>
  </si>
  <si>
    <t>Punta de las Vacas</t>
  </si>
  <si>
    <t>CORI-ZP1-Pvac-1</t>
  </si>
  <si>
    <t>Bosque ralo al interior.  Predomina casi en su totalidad el  R. mangle, y escasa presencia de  L. racemosa y A. germinans.  Fuera de la parcela se observó un juvenil de P. rhizophorae.  Intervención Antrópica, representada en corta de varas.  Presencia de tarros, bolsas y desechos en general.</t>
  </si>
  <si>
    <t>Punta de las Vacas-1</t>
  </si>
  <si>
    <t>Cnvo</t>
  </si>
  <si>
    <t>Caimán Nuevo</t>
  </si>
  <si>
    <t>Bosque de porte alto. Presencia de R. mangle, L. racemosa y A. germinans y la especie nombrada localmente como Convita, mayormente asociada a otros ecosistemas.  No se observa vegetación baja.  Con dominio de L. racemosa..  Presión antrópica relacionada por la ampliación de áreas ganaderas.  Presencia de drenajes de las plataneras que caen al manglar y luego al mar.</t>
  </si>
  <si>
    <t>Buno</t>
  </si>
  <si>
    <t>Bahía El Uno</t>
  </si>
  <si>
    <t>Pyar</t>
  </si>
  <si>
    <t>Punta Yarumal</t>
  </si>
  <si>
    <t>Rcvi</t>
  </si>
  <si>
    <t>Caimán Viejo</t>
  </si>
  <si>
    <t>CORI-ZUS1-Cviej-1</t>
  </si>
  <si>
    <t>Relicto de manglar de porte alto con pequeña extensión al costado sur de la desembocadura del río Caimán viejo. Se reporta R, mangle, L. racemosa y algunos A. germinans,de bajo porte y malformados, bosque poco denso. Presión antrópica por aumento de la frontera agrícola.</t>
  </si>
  <si>
    <t>CORI-ZUS1-Yaru-1</t>
  </si>
  <si>
    <t>Bosque Ralo Presencia de R. mangle, L. racemosa y A. germinans.  Vegetación inferior del helecho A. aureum y majagua.  Escasos árboles pero de porte alto.  Presión antrópica relacionada por la ampliación de áreas ganaderas.  Presencia de cercas de alambre en el manglar.</t>
  </si>
  <si>
    <t>Yaru-1</t>
  </si>
  <si>
    <t>CORI-ZUS1-Buno-1</t>
  </si>
  <si>
    <t>Desde fuera se observa una franja rala del ecosistema con árboles de porte bajo.  Mayor presencia de R, mangle y menor de A. germinans y L. racemosa. Al inferior se reportan las mismas especies. El sotobosque dominado por  helecho matatigre (A, aureum),  Se observan tocones por la corta de varas.  Presencia de comején, bolsas plásticas, tarros y basuras en general.</t>
  </si>
  <si>
    <t>Buno-1</t>
  </si>
  <si>
    <t>CORI-ZP1-Cnvo-1</t>
  </si>
  <si>
    <t>Rio Caimán Nuevo-1</t>
  </si>
  <si>
    <t>ZR054</t>
  </si>
  <si>
    <t>Rdmq</t>
  </si>
  <si>
    <t>Río Damaquiel.</t>
  </si>
  <si>
    <t>CNTE-ZR1-Rdmq-1</t>
  </si>
  <si>
    <t>Bosque muy Ralo.Presencia de R. mangle, y A. germinans.  Presión antrópica relacionada por la ampliación de áreas ganaderas.  Presencia de cercas de alambre en el manglar.</t>
  </si>
  <si>
    <t>Río Damaquiel-1</t>
  </si>
  <si>
    <t>CNTE-ZR1-Rdmq-2</t>
  </si>
  <si>
    <t>Río Damaquiel-2</t>
  </si>
  <si>
    <t>Pces</t>
  </si>
  <si>
    <t>Puerto Cesar</t>
  </si>
  <si>
    <t>CORI-ZP1-Pces-1</t>
  </si>
  <si>
    <t>Bosque de porte alto.Presencia de R. mangle, L. racemosa y A. germinans.  La sp más abundante y dominante es A. germinans, Presión antrópica relacionada con el aprovechamiento del cangrejo azul, antes utilizaban barbasco, en la actualidad palas hasta sacar los pocos y de pequeñas tallas que quedan.</t>
  </si>
  <si>
    <t>Puerto Cesar-1</t>
  </si>
  <si>
    <t>Delta del Río Atrato</t>
  </si>
  <si>
    <t>ZP1150</t>
  </si>
  <si>
    <t>ZUS052</t>
  </si>
  <si>
    <t>ZR055</t>
  </si>
  <si>
    <t>Bmari</t>
  </si>
  <si>
    <t>Bahía Marirrio</t>
  </si>
  <si>
    <t>DRATR-ZP1-Bmari-1</t>
  </si>
  <si>
    <t>Bosque denso hacia afuera pero ralo al interior.Presencia de R. mangle, L. racemosa y P. rhizophorae.Presencia de orquídeas y helecho A. aureum.  Presión antrópica relacionada por Corta de Varas.</t>
  </si>
  <si>
    <t>DRATR-ZP1-Bmari-2</t>
  </si>
  <si>
    <t>Bosque ralo al interior.  Se evidenciaron árboles cortados inclusive de los incluidos en la parcela, quitaron números de árboles marcados, por lo tanto se debió remarcar. Presencia de R. mangle y, L. racemosa.  Presión antrópica relacionada por Corta de Varas.</t>
  </si>
  <si>
    <t>Bburr</t>
  </si>
  <si>
    <t>Bahía Burrera</t>
  </si>
  <si>
    <t>DRATR-ZUS1-Bburr-1</t>
  </si>
  <si>
    <t>Bosque ralo con mayor presencia de R. mangle, no se observa vegetación baja diferente del manglar.  Presión antrópica relacionada por Corta de Varas.  Presencia de agallas en todas las estructuras del manglar, especialmente en el R. mangle.</t>
  </si>
  <si>
    <t>Bahía Burrera-1</t>
  </si>
  <si>
    <t>Bpai</t>
  </si>
  <si>
    <t>Bahía La Paila</t>
  </si>
  <si>
    <t>DRATR-ZUS1-Bpai-1</t>
  </si>
  <si>
    <t>Costado sur de la bahía, en el cual se observa una franja externa con árboles de porte alto precedida, por una pequeña franja de arracacho y abundante sedimentación que dificulta el acceso. Al interior _x005F_x000D__x000D__x000D_
 se encontró un bosque medianamente denso con presencia de R. mangle, L. racemosa y Nectandra sp ( sp asociada al ecosistema panganal).</t>
  </si>
  <si>
    <t>Bahía La Paila-1</t>
  </si>
  <si>
    <t>Bmat</t>
  </si>
  <si>
    <t>Bazo Matuntugo</t>
  </si>
  <si>
    <t>DRATR-ZR1-Bmat-1</t>
  </si>
  <si>
    <t>Bosque medianamente denso, presencia de R. mangle, L. racemosa y Nectandra sp ( sp asociada al ecosistema panganal).  Presión antrópica relacionada por Corta de Varas así mismo se observan agallas en todas las estructuras del manglar. Arboles mal formados.</t>
  </si>
  <si>
    <t>Bazo Matuntugo -1</t>
  </si>
  <si>
    <t xml:space="preserve">Bcog </t>
  </si>
  <si>
    <t>Bahía Coco Grande</t>
  </si>
  <si>
    <t>DRATR-ZR1-Bcog -1</t>
  </si>
  <si>
    <t>Bosque Ralo. Con un manglar entrelazado con mayor presencia de R. mangle seguido de L. racemosa..  Presión antrópica relacionada por Corta de Varas y presencia de agallas en todas las estructuras del manglar, especialmente en el R. mangle.</t>
  </si>
  <si>
    <t>Bahía Coco Grande-1</t>
  </si>
  <si>
    <t>Yerb</t>
  </si>
  <si>
    <t>Yerbasal</t>
  </si>
  <si>
    <t>DRATR-ZR1-Yerb-1</t>
  </si>
  <si>
    <t>Bosque Ralo al interior.  La sp más abundante es el R. mangle seguido de L.racemosa Presencia de helecho A. aureum.  Presión antrópica relacionada por Corta de Varas y presencia de agallas en todas las estructuras del manglar, especialmente en el R. mangle.</t>
  </si>
  <si>
    <t>Yerbasal -1</t>
  </si>
  <si>
    <t>Brot</t>
  </si>
  <si>
    <t>Bahía El Roto</t>
  </si>
  <si>
    <t>DRATR-ZR1-Brot-1</t>
  </si>
  <si>
    <t>Bosque de porte alto.Presencia de R. mangle, L. racemosa y A. germinans.  Se observó corta de mangle.</t>
  </si>
  <si>
    <t>Rio Caimán Viejo</t>
  </si>
  <si>
    <t>ERIO-ZP8-Errio-3</t>
  </si>
  <si>
    <t>Ensenada de Rionegro -3</t>
  </si>
  <si>
    <t>ERIO-ZP8-Errio-4</t>
  </si>
  <si>
    <t>Ensenada de Rionegro -4</t>
  </si>
  <si>
    <t>Pcoq</t>
  </si>
  <si>
    <t>CORI-ZP1-Pcoq-1</t>
  </si>
  <si>
    <t>ZP237</t>
  </si>
  <si>
    <t>ZR236</t>
  </si>
  <si>
    <t>Agrosole</t>
  </si>
  <si>
    <t>Agrosoledad</t>
  </si>
  <si>
    <t>CSI,SPIE-ZR1-Agrosole-1</t>
  </si>
  <si>
    <t>ZUS2318</t>
  </si>
  <si>
    <t>CñTijo</t>
  </si>
  <si>
    <t>Ostion</t>
  </si>
  <si>
    <t>Cienaga Ostional</t>
  </si>
  <si>
    <t>BCIS,EST-ZUS1-Ostion-1</t>
  </si>
  <si>
    <t>CñArteaga</t>
  </si>
  <si>
    <t>Caño Arteaga</t>
  </si>
  <si>
    <t>BCIS,EST-ZUS1-CñArteaga-1</t>
  </si>
  <si>
    <t>CgGalo</t>
  </si>
  <si>
    <t>Cienaga Galo</t>
  </si>
  <si>
    <t>BCIS,EST-ZUS1-CgGalo-1</t>
  </si>
  <si>
    <t>CSI,SPIE-ZUS1-CñTijo-1</t>
  </si>
  <si>
    <t>Caño Tijo-1</t>
  </si>
  <si>
    <t>CñSalado</t>
  </si>
  <si>
    <t>BCIS,EST-ZP1-CñSalado-1</t>
  </si>
  <si>
    <t>ZR237</t>
  </si>
  <si>
    <t>UltBoca</t>
  </si>
  <si>
    <t>Ultima Boca</t>
  </si>
  <si>
    <t>BCIS,LIT-ZR1-UltBoca-1</t>
  </si>
  <si>
    <t>ZP238</t>
  </si>
  <si>
    <t>CgMestizo</t>
  </si>
  <si>
    <t>Cienaga Mestizo</t>
  </si>
  <si>
    <t>BCIS,LIT-ZP1-CgMestizo-1</t>
  </si>
  <si>
    <t>Ciénaga Mestizos-1</t>
  </si>
  <si>
    <t>CñBalsa</t>
  </si>
  <si>
    <t>BCIS,LIT-ZUS1-CñBalsa-1</t>
  </si>
  <si>
    <t>Ciénaga la Balsa-1</t>
  </si>
  <si>
    <t>SZ478</t>
  </si>
  <si>
    <t>Río Toribio</t>
  </si>
  <si>
    <t>TOR-SZ1-Toribio-1</t>
  </si>
  <si>
    <t>TOR-SZ1-Toribio-2</t>
  </si>
  <si>
    <t>TOR-SZ1-Toribio-3</t>
  </si>
  <si>
    <t>TOR-SZ1-Toribio-4</t>
  </si>
  <si>
    <t>TOR-SZ1-Toribio-5</t>
  </si>
  <si>
    <t>OPOI-ZP1-Bahía Honda-1</t>
  </si>
  <si>
    <t>Parcela aleatoria #2 2016</t>
  </si>
  <si>
    <t>Bahia Honda -1</t>
  </si>
  <si>
    <t>MABA-ZP1-Manzanillo-1</t>
  </si>
  <si>
    <t>Ciénaga Manzanillo-1</t>
  </si>
  <si>
    <t>SWBA-ZP3-SWB-2</t>
  </si>
  <si>
    <t>South West Bay -2</t>
  </si>
  <si>
    <t>Estas son listas para variables con valores que no se encuentran codificados, pero que deben manejarse de manera estandarizada. 
Si se requiere agregar un valor nuevo hagalo debajo de la lista correspondiente</t>
  </si>
  <si>
    <t>UNIDADES DE MEDIDA</t>
  </si>
  <si>
    <t>PROYECTO</t>
  </si>
  <si>
    <t>METODOS ALTURA</t>
  </si>
  <si>
    <t>METODOS_DAP_CAP</t>
  </si>
  <si>
    <t>CODIGO</t>
  </si>
  <si>
    <t>DESCRIPCION</t>
  </si>
  <si>
    <t>cm</t>
  </si>
  <si>
    <t>Monitoreo CGSM</t>
  </si>
  <si>
    <t>Clinómetro</t>
  </si>
  <si>
    <t>Cinta diamétrica</t>
  </si>
  <si>
    <t>m</t>
  </si>
  <si>
    <t>INVEMAR - EPA Cartagena</t>
  </si>
  <si>
    <t>Hipsómetro</t>
  </si>
  <si>
    <t>Cinta métrica</t>
  </si>
  <si>
    <t>Estimación visual directa</t>
  </si>
  <si>
    <t>Forcipula</t>
  </si>
  <si>
    <t>CVS.URRA</t>
  </si>
  <si>
    <t>Piloto restauración CORPAMAG</t>
  </si>
  <si>
    <t>Caño Grande E-1</t>
  </si>
  <si>
    <t>Caño Grande E-2</t>
  </si>
  <si>
    <t>Julio Cesar Bohorquez Naranjo</t>
  </si>
  <si>
    <t>20210817m</t>
  </si>
  <si>
    <t>Corrección de formato de hoja de DATOS</t>
  </si>
  <si>
    <t>Area Subparcela (Mt2)</t>
  </si>
  <si>
    <t>ECOMAR</t>
  </si>
  <si>
    <t>Ecomar Consultoría  Ambiental S.A.S.</t>
  </si>
  <si>
    <t>F.CORALES</t>
  </si>
  <si>
    <t>Fundación Corales de Paz</t>
  </si>
  <si>
    <t>MAKARELA</t>
  </si>
  <si>
    <t>Makarela S.A.S</t>
  </si>
  <si>
    <t>MMU</t>
  </si>
  <si>
    <t>Manchester Metropolitan University</t>
  </si>
  <si>
    <t>UDES</t>
  </si>
  <si>
    <t>Universidad de La Sabana</t>
  </si>
  <si>
    <t>UFB</t>
  </si>
  <si>
    <t>Universidad Federal de Bahía</t>
  </si>
  <si>
    <t>VIMS-SI</t>
  </si>
  <si>
    <t>Virginia Institute of Marine Science / Smithsonian Institution</t>
  </si>
  <si>
    <t>parcela fija (2 subparcelas). Estación Manglar Manzanillo (formada por 2 parcelas circulares): Manglar localizado al sur de la isla, constituido principalmente por Rhizophora mangle, como especie dominante y por Laguncularia racemosa. Se encuentra detrás de una barra arenosa y en su interior tiene un pequeño canal central en el que se acumulan aguas derivadas de la escorrentía y de un arroyo que se forma en época de lluvias, proveniente de Murray Hills. Tiene una cobertura de manglar de 1,59 ha (INVEMAR-CORALINA, 2016).</t>
  </si>
  <si>
    <t>parcela fija. Estación Manglar Suroeste (formada por 2 parcelas circulares): Ubicado en el suroeste de la isla, conformado por Rhizophora mangle, como especie dominante y por Laguncularia racemosa. Presenta una barra arenosa en frente, poco elevada y posee una laguna interior de alrededor de 300 m de largo y 30 m de ancho, que permanece total o parcialmente inundada durante el año, debido a las fuertes lluvias y la escorrentía, pero disminuye su espejo de agua en época seca por evaporación e infiltración del agua. Tiene una extensión de manglar de 5,25 ha (INVEMAR-CORALINA, 2016). Existe evidencia de actividades de tala en su interior, así como la construcción de restaurantes muy cerca del mismo y presencia de cables de electricidad sobre los árboles de mangle.</t>
  </si>
  <si>
    <t>RES_MGTBRES_SD</t>
  </si>
  <si>
    <t>Desembocadura rio Toribio - HMP Enriquecimiento zonas degradadas manglar,  Zonas con suelo desnudo</t>
  </si>
  <si>
    <t>RES_MGTBRES_MR</t>
  </si>
  <si>
    <t>Desembocadura rio Toribio - HMP Enriquecimiento zonas degradadas manglar, Zonas con mortalidad reciente</t>
  </si>
  <si>
    <t>RES_MGCG_CT</t>
  </si>
  <si>
    <t>Caño La caleta del tambor</t>
  </si>
  <si>
    <t>ROLES</t>
  </si>
  <si>
    <t>Captura en campo</t>
  </si>
  <si>
    <t>Revisar datos</t>
  </si>
  <si>
    <t>Coordinador actividad de campo</t>
  </si>
  <si>
    <t>ROLES INVOLUCRADOS</t>
  </si>
  <si>
    <t>20211108m</t>
  </si>
  <si>
    <t>Listas de validacion en hoja de DATOS</t>
  </si>
  <si>
    <t>ID_ARBOL</t>
  </si>
  <si>
    <t>DAP</t>
  </si>
  <si>
    <t>ALTURA</t>
  </si>
  <si>
    <t>TAG_ARBOL</t>
  </si>
  <si>
    <t>CAP</t>
  </si>
  <si>
    <t>AREA_SUBPARCELA</t>
  </si>
  <si>
    <t>NUM_SUBPARCELAS</t>
  </si>
  <si>
    <t>VERSION_PLANTILLA</t>
  </si>
  <si>
    <t>URL_METADATO</t>
  </si>
  <si>
    <t>ARCHIVO_FUENTE</t>
  </si>
  <si>
    <t>DIGITADOR,B,18</t>
  </si>
  <si>
    <t>DIGITADOR,B,20</t>
  </si>
  <si>
    <t>DIGITADOR,B,22</t>
  </si>
  <si>
    <t>DIGITADOR,A,18</t>
  </si>
  <si>
    <t>DIGITADOR,A,20</t>
  </si>
  <si>
    <t>DIGITADOR,A,22</t>
  </si>
  <si>
    <t>COPIAS COD</t>
  </si>
  <si>
    <t>REORDENAR</t>
  </si>
  <si>
    <t>LISTADO</t>
  </si>
  <si>
    <t>Recolección de Datos Monitoreo Estructura Manglares SIGMA</t>
  </si>
  <si>
    <t>CARGADOS</t>
  </si>
  <si>
    <r>
      <rPr>
        <b/>
        <sz val="11"/>
        <color indexed="10"/>
        <rFont val="Calibri"/>
        <family val="2"/>
      </rPr>
      <t xml:space="preserve">Recomendaciones generales: </t>
    </r>
    <r>
      <rPr>
        <sz val="11"/>
        <color indexed="8"/>
        <rFont val="Calibri"/>
        <family val="2"/>
      </rPr>
      <t xml:space="preserve">
</t>
    </r>
    <r>
      <rPr>
        <b/>
        <sz val="11"/>
        <color indexed="8"/>
        <rFont val="Calibri"/>
        <family val="2"/>
      </rPr>
      <t>¡Precaución!</t>
    </r>
    <r>
      <rPr>
        <sz val="11"/>
        <color indexed="8"/>
        <rFont val="Calibri"/>
        <family val="2"/>
      </rPr>
      <t xml:space="preserve"> No inserte Filas o Columnas.
En los casos en que falte un valor a ingresar que provenga de la hoja de referencias, informe para que el administrador del sistema haga las adiciones necesarias.
Esta es una plantilla programada. Las columnas de color oscuro se llenan automaticamente, principalmente a partir de los contenidos de la hoja de referencias. 
NO UTILICE PUNTO Y COMA (;) en ningun campo, por ser el separador de variables (columnas). Las unidades de medida son las especificadas en la cabecera de la hoja.
</t>
    </r>
    <r>
      <rPr>
        <b/>
        <sz val="11"/>
        <color rgb="FF00B050"/>
        <rFont val="Calibri"/>
        <family val="2"/>
      </rPr>
      <t>Para el correcto funcionamiento de la hoja debe estar activa la opcion de Excel de ejecutar macros (al abrir la hoja acepte la opcion habilitar macros, mensaje de Excel que aparece en la parte superior de la hoja en un recuadro amarillo). La extensión del archivo debe ser .xlsm.</t>
    </r>
    <r>
      <rPr>
        <b/>
        <sz val="11"/>
        <rFont val="Calibri"/>
        <family val="2"/>
      </rPr>
      <t>. Al finalizar, renombre el archivo de modo que su contenido sea claro, ejemplo corporacion)_estacion_anocuatrodigitosmesmuestreo.xlsm. El nombre no debe tener espacios en blanco vocales tildadas o ñ.</t>
    </r>
  </si>
  <si>
    <t>https://argos.invemar.org.co/api/estaciones/get-entidades</t>
  </si>
  <si>
    <t>CA</t>
  </si>
  <si>
    <t>ME</t>
  </si>
  <si>
    <t>NA</t>
  </si>
  <si>
    <t>No Asignado</t>
  </si>
  <si>
    <t>PA</t>
  </si>
  <si>
    <t>VI</t>
  </si>
  <si>
    <t>NE</t>
  </si>
  <si>
    <t>No Encontrado</t>
  </si>
  <si>
    <t>MU</t>
  </si>
  <si>
    <t>Caño Grande E-3</t>
  </si>
  <si>
    <t>RES_SPSC_JM-B</t>
  </si>
  <si>
    <t>Jhon Mangrove borde</t>
  </si>
  <si>
    <t>RES_SPSC_JM-C</t>
  </si>
  <si>
    <t>Jhon Mangrove cuenca</t>
  </si>
  <si>
    <t>RES_SPSC_JP</t>
  </si>
  <si>
    <t>Jones Point</t>
  </si>
  <si>
    <t>RES_SPSC_MZ-P</t>
  </si>
  <si>
    <t>RES_SPSC_OT-B</t>
  </si>
  <si>
    <t>Old Town Borde</t>
  </si>
  <si>
    <t>RES_SPSC_OT-C</t>
  </si>
  <si>
    <t>Old Town Cuenca</t>
  </si>
  <si>
    <t>RES_SPSC_SC-C</t>
  </si>
  <si>
    <t>Santa Catalina Cuenca</t>
  </si>
  <si>
    <t>RES_SPSC_SC-B</t>
  </si>
  <si>
    <t>Santa Catalina Borde</t>
  </si>
  <si>
    <t>RES_MGACC</t>
  </si>
  <si>
    <t>Aperturas Canal Clarin- Restauración</t>
  </si>
  <si>
    <t>RES_MGACTRES</t>
  </si>
  <si>
    <t>Caleta del Tambor- Restauración</t>
  </si>
  <si>
    <t>MGTBMON-I</t>
  </si>
  <si>
    <t>MGTBMON-II</t>
  </si>
  <si>
    <t>MGTBMON-III</t>
  </si>
  <si>
    <t>MGTBMON-IV</t>
  </si>
  <si>
    <t>MGTBMON-V</t>
  </si>
  <si>
    <t>MGTBMON-VI</t>
  </si>
  <si>
    <t>Alejandro Paz</t>
  </si>
  <si>
    <t>David Alejandro Sanchez Nuñez</t>
  </si>
  <si>
    <t>INGRID CATALINA CORTES ZAMBRANO</t>
  </si>
  <si>
    <t>Lucia V Licero Villanueva</t>
  </si>
  <si>
    <t>Luis Herrera</t>
  </si>
  <si>
    <t>Sebastian Herrera Fajardo</t>
  </si>
  <si>
    <t>Valentina Piñeros</t>
  </si>
  <si>
    <t>20220204i</t>
  </si>
  <si>
    <t>cambio en el endpoint de newreferentes devsiam-&gt;argos</t>
  </si>
  <si>
    <t>DIGITADOR,B, 9</t>
  </si>
  <si>
    <t>Monitoreo_CGSM</t>
  </si>
  <si>
    <t>Sistema Nacional de Monitoreo de Manglares</t>
  </si>
  <si>
    <t>CVS_URRA_MANGLARES</t>
  </si>
  <si>
    <t>PILOTOS-RES_CORPAMAG_2019</t>
  </si>
  <si>
    <t>Piloto restauración CGSM CORPAMAG,Implementación de un piloto de restauración activa de manglar en el sector noroccidental de la Ciénaga Grande de Santa Marta.</t>
  </si>
  <si>
    <t>RESTAURACION_CORPAMAG_2020</t>
  </si>
  <si>
    <t>RESTAURACION_CORPAMAG_2020,Generación de insumos técnicos para la restauración del manglar en el sector noroeste de la CGSM y evaluación del desempeño de algunas medidas previamente implementadas</t>
  </si>
  <si>
    <t>FORTALECIMIENTO_MANGLARES</t>
  </si>
  <si>
    <t>BPIN 2017011000113 - RES 0176 del 26 de febrero 2021, Rehabiliación de manglares de Providencia y Santa Catalina</t>
  </si>
  <si>
    <t>RestauracionManglares</t>
  </si>
  <si>
    <t>Restauracion Manglares</t>
  </si>
  <si>
    <t>VIVO_TORIBIO_2019</t>
  </si>
  <si>
    <t>VIVO_TORIBIO_2019,Implementación de lineamientos para la restauración del ecosistema de manglar de la desembocadura del rio Toribio, departamento del Magdalena</t>
  </si>
  <si>
    <t>COD_PROYECTO</t>
  </si>
  <si>
    <t>Jose Francisco Campo Campo</t>
  </si>
  <si>
    <t>Julian David Beltran Pedraza</t>
  </si>
  <si>
    <t>ESTACIONES</t>
  </si>
  <si>
    <t>se ordenaron los referentes de geograficos, se mapeo el proyecto financiador, por defecto todas las plantillas de sigma guardan sus datos al 2239</t>
  </si>
  <si>
    <t>Restauracion Petrobras</t>
  </si>
  <si>
    <t>Restauración De Ecosistemas De Manglar En La Guajira. Casos De Estudio Piloto: Musichi y Santuario de Fauna y Flora Los Flamencos</t>
  </si>
  <si>
    <t>Restauracion Rio Toribio</t>
  </si>
  <si>
    <t>LINEAMIENTOS PARA LA RESTAURACIÓN DEL ECOSISTEMA DE MANGLAR EN LA DESEMBOCADURA DEL RIO TORIBIO</t>
  </si>
  <si>
    <t>Implementación de un piloto de restauración activa de manglar en el sector noroccidental de la Ciénaga Grande de Santa Marta.</t>
  </si>
  <si>
    <t>BPIN 2017011000113 - RES 0176 del 26 de febrero 2021</t>
  </si>
  <si>
    <t>Piloto restauración CGSM CORPAMAG</t>
  </si>
  <si>
    <t>PROYECTO DESC</t>
  </si>
  <si>
    <t>CONSULTOR</t>
  </si>
  <si>
    <t xml:space="preserve">Consultor independiente </t>
  </si>
  <si>
    <t>Canal del Dique, Corchal</t>
  </si>
  <si>
    <t>Rio Toribio</t>
  </si>
  <si>
    <t>Musichi Salida Parche SO</t>
  </si>
  <si>
    <t>Musichi SC_Parche SO</t>
  </si>
  <si>
    <t>Cienaga El Picon-1</t>
  </si>
  <si>
    <t>Punta Boqueron</t>
  </si>
  <si>
    <t>Caño El Nene-1-1</t>
  </si>
  <si>
    <t>Isla Boqueron -3</t>
  </si>
  <si>
    <t>Rio Toribio-1</t>
  </si>
  <si>
    <t>Rio Toribio-2</t>
  </si>
  <si>
    <t>Rio Toribio-3</t>
  </si>
  <si>
    <t>Rio Toribio-4</t>
  </si>
  <si>
    <t>Rio Toribio-5</t>
  </si>
  <si>
    <t>Rio Toribio - MI</t>
  </si>
  <si>
    <t>Rio Toribio - MII</t>
  </si>
  <si>
    <t xml:space="preserve">Rio Toribio - MIII </t>
  </si>
  <si>
    <t>Rio Toribio - MIV</t>
  </si>
  <si>
    <t>Rio Toribio - MV</t>
  </si>
  <si>
    <t>Rio Toribio - MVI</t>
  </si>
  <si>
    <t>20220502i</t>
  </si>
  <si>
    <t>Bahía Honda PPC-2</t>
  </si>
  <si>
    <t>Estación Manglar Bahía Honda (formada por 3 parcelas circulares): Manglar que hace parte del Parque Regional Old Point Regional Mangrove Park, localizado al nororiente de la isla de San Andrés, con una extensión de manglar de 60,62 ha (INVEMAR-CORALINA, 2016). Es un manglar de borde, con árboles con una altura promedio de 7,2 m, influenciado por las mareas y el continuo lavado de sus suelos. Conformado por Rhizophora mangle (especie dominante), Avicennia germinans, Laguncularia racemosa y Conocarpus erectus. Evidencia de residuos sólidos (botellas, latas, plásticos) traídos por el mar durante las mareas altas y árboles talados en el interior del manglar. Actualmente, bajo la figura de Parque Regional se ha logrado su recuperación y es un enclave ambiental que sirve de hábitat a numerosas especies faunísticas residentes y migratorias.</t>
  </si>
  <si>
    <t>Bahía Honda parcela circular-2</t>
  </si>
  <si>
    <t>Bahía Honda PPC-3</t>
  </si>
  <si>
    <t>Bahía Honda parcela circular-3</t>
  </si>
  <si>
    <t>Bahía Hooker PPC-2</t>
  </si>
  <si>
    <t>Estación Manglar Bahía Hooker (formada por 3 parcelas circulares): Manglar que hace parte del Parque Regional Old Point Regional Mangrove Park, localizado al nororiente de la isla de San Andrés, con una extensión de manglar de 60,62 ha (INVEMAR-CORALINA, 2016). Es un manglar de borde con árboles de 5,4 m de altura promedio, conformado por Rhizophora mangle, Avicennia germinans, Laguncularia racemosa y Conocarpus erectus. Evidencia de afectación por lodos aceitosos presentes en el sustrato y presencia de residuos sólidos (botellas, latas, plásticos). Actualmente, bajo la figura de Parque Regional se ha logrado su recuperación y es un enclave ambiental que sirve de hábitat a numerosas especies faunísticas residentes y migratorias.</t>
  </si>
  <si>
    <t>Bahía Hooker parcela circular-2</t>
  </si>
  <si>
    <t>Bahía Hooker PPC-3</t>
  </si>
  <si>
    <t>Bahía Hooker parcela circular-3</t>
  </si>
  <si>
    <t>Bahía Hooker PPC-4</t>
  </si>
  <si>
    <t>Bahía Hooker parcela circular-4</t>
  </si>
  <si>
    <t>Cocoplum PPC-2</t>
  </si>
  <si>
    <t>Estación Manglar Cocoplum (formada por 3 parcelas circulares):Manglar de cuenca o interior, localizado en el costado oriental de la Isla, en la zona media. Se encuentra separado del mar por la carretera y se desarrolla detrás de formaciones vegetales distintas al manglar, en las que algunas de ellas son de tipo xerófila que crecen sobre arenas formando matorrales. Este manglar está conformado por Rhizophora mangle, Laguncularia racemosa, Avicennia germinans y baja frecuencia de Conocarpus erectus. Altura promedio de los árboles de 8,1 m. Presenta contaminación proveniente del asentamiento vecino conocido como Nueva Guinea, causante del vertimiento de aguas residuales y mala disposición de residuos sólidos, así como de una porqueriza localizada muy cerca del manglar. Hay evidencia de actividades de tala en su interior y de rellenos. Tiene una extensión de manglar de 38,53 ha (INVEMAR-CORALINA, 2016).</t>
  </si>
  <si>
    <t>Cocoplum parcela circular-2</t>
  </si>
  <si>
    <t>Cocoplum PPC-3</t>
  </si>
  <si>
    <t>Cocoplum parcela circular-3</t>
  </si>
  <si>
    <t>El Cove PPC-2</t>
  </si>
  <si>
    <t>Estación Manglar El Cove (formada por 2 parcelas circulares): Es un manglar de borde, ubicado en el costado oriental en la parte media de la Isla, que presenta una cobertura de 2,20 ha (INVEMAR-CORALINA, 2016).</t>
  </si>
  <si>
    <t>El Cove parcela circular-2</t>
  </si>
  <si>
    <t>Jhon Mangrove PPC-1</t>
  </si>
  <si>
    <t>Estación Manglar Jhon Mangrove (formada por 1 parcela circular): Es un manglar de cuenca, ubicado en el costado noroeste de la Isla, que presenta una cobertura de 3,7 ha (INVEMAR-CORALINA, 2016).</t>
  </si>
  <si>
    <t>Jhon Mangrove parcela circular-3</t>
  </si>
  <si>
    <t>Manzanillo PPC-1</t>
  </si>
  <si>
    <t>Estación Manglar Manzanillo (formada por 2 parcelas circulares): Manglar localizado al sur de la isla, constituido principalmente por Rhizophora mangle, como especie dominante y por Laguncularia racemosa. Se encuentra detrás de una barra arenosa y en su interior tiene un pequeño canal central en el que se acumulan aguas derivadas de la escorrentía y de un arroyo que se forma en época de lluvias, proveniente de Murray Hills. Tiene una cobertura de manglar de 1,59 ha (INVEMAR-CORALINA, 2016).</t>
  </si>
  <si>
    <t>Manzanillo parcela circular-1</t>
  </si>
  <si>
    <t>Manzanillo PPC-2</t>
  </si>
  <si>
    <t>Manzanillo parcela circular-2</t>
  </si>
  <si>
    <t>McBean Lagoon PPC-1</t>
  </si>
  <si>
    <t>Estación Manglar McBean Lagoon (formada por 2 parcelas circulares): El manglar se encuentra localizado en el borde noreste de la Isla, declarado como Parque Nacional Natural del mismo nombre. Esta conformado por manglares de borde y cuenca, de las especies de Rizophora mangle y Avicennia germinans  con una cobertura de 37,1 ha (INVEMAR-CORALINA, 2016).</t>
  </si>
  <si>
    <t>Mc Bean parcela circular-1</t>
  </si>
  <si>
    <t>McBean Lagoon PPC-2</t>
  </si>
  <si>
    <t>Mc Bean parcela circular-2</t>
  </si>
  <si>
    <t>McBean Lagoon PPC-3</t>
  </si>
  <si>
    <t>Mc Bean parcela circular-3</t>
  </si>
  <si>
    <t>Old Town PPC-1</t>
  </si>
  <si>
    <t>Estación Manglar Old Town (formada por 2 parcelas circulares): Este manglar está localizado en el costado noroccidental de la Isla, ubicado detrás de una barra de arena de poca elevación. Hacia el norte se extiende detrás de la Capitanía de Puerto de la Dirección General Marítima (DIMAR) y de un centro de acopio de embarcaciones menores. En la parte sur occidental un corto camino separa una pequeña parte del bosque del resto, allí el bosque se extiende detrás de algunas viviendas ubicadas después de una barra. El manglar tiene una extensión de 6,91 ha (INVEMAR-CORALINA, 2016) y es el segundo más representativo de la Isla, después del bosque de manglar de Mc Bean Lagoon (38,8 ha) (INVEMAR-CORALINA, 2016). El bosque está dominado por Avicennia germinans, y hay presencia de R. mangle, que se distribuye principalmente hacia el costado occidental en el borde de la playa, mientras que hacia el sur se evidencian algunos individuos de L. racemosa y C. erectus.</t>
  </si>
  <si>
    <t>Old Town parcela circular-1</t>
  </si>
  <si>
    <t>Old Town PPC2</t>
  </si>
  <si>
    <t>Old Town parcela circular-2</t>
  </si>
  <si>
    <t>Salt Creek PPC-2</t>
  </si>
  <si>
    <t>Estación Manglar Salt Creek (formada por 3 parcelas circulares): Es un manglar de cuenca o interior, ubicado en el costado oriental en la parte media de la Isla, que presenta una cobertura de 4,45 ha (INVEMAR-CORALINA, 2016) y se desarrolla separado del mar por la carretera. Está constituido por el complejo Dorna Pond, el humedal de Ground Road y humedales internos. Presenta una composición florística mixta, dominada por Laguncularia racemosa y presencia de Rhizophora mangle; los árboles tienen una altura promedio de 11,7 m. Este manglar se encuentra impactado por los residuos sólidos de las familias aledañas del sector y existe evidencia de actividades de tala y rellenos en su interior.</t>
  </si>
  <si>
    <t>Salt Creek parcela circular-2</t>
  </si>
  <si>
    <t>Salt Creek PPC-3</t>
  </si>
  <si>
    <t>Salt Creek parcela circular-3</t>
  </si>
  <si>
    <t>Santa Catalina PPC-1</t>
  </si>
  <si>
    <t>Estación Manglar Santa Catalina (formada por 2 parcelas circulares): El manglar se encuentra localizado en el borde sur oriental de la Isla, bordeando el malecón. Está distribuido en una serie de parches aislados, separados entre sí por construcciones, muelles, el puente de los Enamorados que une a la isla de Providencia con Santa Catalina y una cancha de fútbol. El manglar tiene una extensión total de 3,79 ha (INVEMAR-CORALINA, 2016). El sustrato presentó diferentes niveles de inundación, hubo parches cuyo sustrato estaba seco, otros con sustrato lodoso y otras zonas que se encontraron inundadas. El manglar de una de las parcelas de monitoreo se encuentra conformado principalmente por R. mangle, entremezclado con algunos ejemplares de L. racemosa y A. germinans. El manglar de la otra parcela de monitoreo, que colinda con la cancha deportiva, se encuentra conformado exclusivamente por A. germinans, donde el sustrato es bastante estable. Es un bosque de cuenca de desarrollo diamétrico intermedio y cuyos árboles tienen una altura promedio de 5,5 m.</t>
  </si>
  <si>
    <t>Santa Catalina parcela circular-1</t>
  </si>
  <si>
    <t>Santa Catalina PPC-2</t>
  </si>
  <si>
    <t>Santa Catalina parcela circular-2</t>
  </si>
  <si>
    <t>Smith Channel PPC-1</t>
  </si>
  <si>
    <t>Estación Manglar Smith Channel (formada por 3 parcelas circulares): Manglar catalogado como de tierra adentro (Medina, 2016), porque se encuentra aislado del mar, sin una conexión directa y por lo tanto no presenta inundación por mareas en ninguna época del año, pero sí por agua dulce proveniente de las precipitaciones. Está ubicado en el extremo suroriental de la Isla, con presencia de Rhizophora mangle y Laguncularia racemosa. Ocupa un área de manglar de 19,30 ha de extensión (INVEMAR-CORALINA, 2016), tiene abundante presencia de helecho de manglar Acrostichum aureum y es uno de los manglares menos intervenido en la Isla, no obstante, hay evidencia de actividades de tala y presencia de residuos sólidos.</t>
  </si>
  <si>
    <t>Smith Channel parcela circular-1</t>
  </si>
  <si>
    <t>Sound Bay PPC-1</t>
  </si>
  <si>
    <t>Estación Manglar Sound Bay (formada por 3 parcelas circulares): Manglar de cuenca o interior de 15,29 ha de cobertura (INVEMAR-CORALINA, 2016), separado del mar por la carretera, por formaciones vegetales distintas al manglar y por la presencia de lotes con viviendas. Tiene una composición florística mixta de Rhizophora mangle, Laguncularia racemosa y Avicennia germinans. El rodal tiene una altura promedio de 10,8 m. En el pasado se encontraba fuertemente impactado por el vertimiento directo de aguas residuales, no obstante, en la actualidad, CORALINA ha regulado dicho impacto. Presenta una elevada influencia de basuras producto de los desechos depositados por parte de la comunidad vecina. Hay evidencia de árboles talados y presencia de helecho de manglar Acrostichum aureum.</t>
  </si>
  <si>
    <t>Sound Bay parcela circular-1</t>
  </si>
  <si>
    <t>Sound Bay PPC-2</t>
  </si>
  <si>
    <t>Sound Bay parcela circular-2</t>
  </si>
  <si>
    <t>Sound Bay PPC-3</t>
  </si>
  <si>
    <t>Sound Bay parcela circular-3</t>
  </si>
  <si>
    <t>Suroeste PPC-1</t>
  </si>
  <si>
    <t>Estación Manglar Suroeste (formada por 2 parcelas circulares): Ubicado en el suroeste de la isla, conformado por Rhizophora mangle, como especie dominante y por Laguncularia racemosa. Presenta una barra arenosa en frente, poco elevada y posee una laguna interior de alrededor de 300 m de largo y 30 m de ancho, que permanece total o parcialmente inundada durante el año, debido a las fuertes lluvias y la escorrentía, pero disminuye su espejo de agua en época seca por evaporación e infiltración del agua. Tiene una extensión de manglar de 5,25 ha (INVEMAR-CORALINA, 2016). Existe evidencia de actividades de tala en su interior, así como la construcción de restaurantes muy cerca del mismo y presencia de cables de electricidad sobre los árboles de mangle.</t>
  </si>
  <si>
    <t>Suroeste parcela circular-1</t>
  </si>
  <si>
    <t>Suroeste PPC-2</t>
  </si>
  <si>
    <t>Suroeste parcela circular-2</t>
  </si>
  <si>
    <t>Velodia Road PPC-1</t>
  </si>
  <si>
    <t>Estación Manglar Velodia Road (formada por 1 parcela circular): Es un manglar de tierra adentro, ubicado en el costado sur de la Isla, que presenta una cobertura de 1,0 ha (INVEMAR-CORALINA, 2016).</t>
  </si>
  <si>
    <t>Velodia Road parcela circular-1</t>
  </si>
  <si>
    <t>MGTB_Temp-PM1</t>
  </si>
  <si>
    <t>Parcela temporal Toribio - Manglar denso (Cerca a desembocadura del río y al manglar MI)</t>
  </si>
  <si>
    <t xml:space="preserve">Rio toribio desembocadura - Margen norte </t>
  </si>
  <si>
    <t>MGTB_Temp-PM2</t>
  </si>
  <si>
    <t>Parcela temporal Toribio - Manglar denso (Cerca al manglar MII)</t>
  </si>
  <si>
    <t>MGTB_Temp-PM3</t>
  </si>
  <si>
    <t>Parcela temporal Toribio - Manglar denso (Cerca al manglar MIII)</t>
  </si>
  <si>
    <t>MGTB_Temp-PM4</t>
  </si>
  <si>
    <t>****PARCELAS******</t>
  </si>
  <si>
    <t>NO VALIDO</t>
  </si>
  <si>
    <t>20220510i</t>
  </si>
  <si>
    <t>Actualizacion de estaciones/parcelas</t>
  </si>
  <si>
    <t>OPOI-ZP1-Bahía Hooker-1</t>
  </si>
  <si>
    <t>Bahía Hooker-1</t>
  </si>
  <si>
    <t>El Cove-ZP1-El cove-1</t>
  </si>
  <si>
    <t>Parcela Caricomp (2 circulares): 2016</t>
  </si>
  <si>
    <t>El Cove -1</t>
  </si>
  <si>
    <t>20220804i</t>
  </si>
  <si>
    <t>Se modifico que algunos campos fueran obligatorios y se le agrego a algunos ID lista despelgable , para generar un nombre automatico.</t>
  </si>
  <si>
    <t>SERAMBIENTE</t>
  </si>
  <si>
    <t>Servicios de Ingeniería Ambiental</t>
  </si>
  <si>
    <t>BAHIA_HONDITA</t>
  </si>
  <si>
    <t>Bahia Hondita</t>
  </si>
  <si>
    <t>SZ</t>
  </si>
  <si>
    <t>Sin Zonificacion</t>
  </si>
  <si>
    <t>ZP</t>
  </si>
  <si>
    <t>Zona de Preservacion</t>
  </si>
  <si>
    <t>ZR</t>
  </si>
  <si>
    <t>Zona de Recuperacion</t>
  </si>
  <si>
    <t>T</t>
  </si>
  <si>
    <t>R</t>
  </si>
  <si>
    <t>DATOS,AI</t>
  </si>
  <si>
    <t>Leonardo José Arias Alemán (2022)</t>
  </si>
  <si>
    <t>Pértiga de altura</t>
  </si>
  <si>
    <t>20220927i</t>
  </si>
  <si>
    <r>
      <t xml:space="preserve">1)Se modifico en la hoja </t>
    </r>
    <r>
      <rPr>
        <b/>
        <sz val="11"/>
        <color indexed="8"/>
        <rFont val="Arial"/>
        <family val="2"/>
      </rPr>
      <t>Datos</t>
    </r>
    <r>
      <rPr>
        <sz val="11"/>
        <color indexed="8"/>
        <rFont val="Arial"/>
        <family val="2"/>
      </rPr>
      <t xml:space="preserve">  la celda TIPO COD , agregando una lista desplegable   para generar automaticamente el valor.
2)Se modifico la formula de subparcelas muestreadas que se encuentra en la hoja</t>
    </r>
    <r>
      <rPr>
        <b/>
        <sz val="11"/>
        <color indexed="8"/>
        <rFont val="Arial"/>
        <family val="2"/>
      </rPr>
      <t xml:space="preserve"> Digitador</t>
    </r>
    <r>
      <rPr>
        <sz val="11"/>
        <color indexed="8"/>
        <rFont val="Arial"/>
        <family val="2"/>
      </rPr>
      <t xml:space="preserve"> y se agrego un nuevo referente a la variable altura de la hoja </t>
    </r>
    <r>
      <rPr>
        <b/>
        <sz val="11"/>
        <color indexed="8"/>
        <rFont val="Arial"/>
        <family val="2"/>
      </rPr>
      <t>Datos</t>
    </r>
    <r>
      <rPr>
        <sz val="11"/>
        <color indexed="8"/>
        <rFont val="Arial"/>
        <family val="2"/>
      </rPr>
      <t xml:space="preserve">
</t>
    </r>
  </si>
  <si>
    <t>PARTICULAR</t>
  </si>
  <si>
    <t>Particular</t>
  </si>
  <si>
    <t>MANGLAR_CISPATA</t>
  </si>
  <si>
    <t>Manglar Cispata</t>
  </si>
  <si>
    <t>ZP8817</t>
  </si>
  <si>
    <t>ZP8818</t>
  </si>
  <si>
    <t>20230316i</t>
  </si>
  <si>
    <r>
      <t>Previamente a iniciar el llenado de la plantilla, debe presionar el botón</t>
    </r>
    <r>
      <rPr>
        <b/>
        <sz val="11"/>
        <color indexed="8"/>
        <rFont val="Calibri"/>
        <family val="2"/>
      </rPr>
      <t xml:space="preserve"> "Descargar referentes" </t>
    </r>
    <r>
      <rPr>
        <sz val="11"/>
        <color indexed="8"/>
        <rFont val="Calibri"/>
        <family val="2"/>
      </rPr>
      <t>para que los referentes de ésta plantilla sean actualizados. 
Luego de llenar completamente la plantilla verifique que:
a. No haya celdas con valores como "#N/A" o "#¡REF!"
b. No se esten aplicando filtros en la hoja de datos                                                                                                                                                               c.Una vez diligenciados los datos, en la hoja datos presionar el boton "</t>
    </r>
    <r>
      <rPr>
        <b/>
        <sz val="11"/>
        <color indexed="8"/>
        <rFont val="Calibri"/>
        <family val="2"/>
      </rPr>
      <t xml:space="preserve">Ordenar" </t>
    </r>
    <r>
      <rPr>
        <sz val="11"/>
        <color indexed="8"/>
        <rFont val="Calibri"/>
        <family val="2"/>
      </rPr>
      <t xml:space="preserve">esto con el fin para ordenar las fechas y no generar ID_MUESTREOS diferentes.                                                                                                                                                                                                              d.Luego presionar el botón </t>
    </r>
    <r>
      <rPr>
        <b/>
        <sz val="11"/>
        <color indexed="8"/>
        <rFont val="Calibri"/>
        <family val="2"/>
      </rPr>
      <t>"Validar datos"</t>
    </r>
    <r>
      <rPr>
        <sz val="11"/>
        <color indexed="8"/>
        <rFont val="Calibri"/>
        <family val="2"/>
      </rPr>
      <t xml:space="preserve"> para corroborar que todo esté en orden.                                                                                          e.En caso de error de campos vacios corregir.
</t>
    </r>
  </si>
  <si>
    <t>Si requiere ayuda contacte a:
administrador.sigma@invemar.org.co  - Administrador SIGMA</t>
  </si>
  <si>
    <t>Sistema de Información para la Gestión de los Manglares</t>
  </si>
  <si>
    <t>CSI,SPIE-ZR1-Agrosole-2</t>
  </si>
  <si>
    <t>Agrosoledad -2</t>
  </si>
  <si>
    <t>CSI,SPIE-ZR1-Agrosole-3</t>
  </si>
  <si>
    <t>Agrosoledad 3</t>
  </si>
  <si>
    <t>OBRE;CHA-SZ1-LAGO-1</t>
  </si>
  <si>
    <t>Parcela de Manglar CRC</t>
  </si>
  <si>
    <t>LAGO</t>
  </si>
  <si>
    <t>CANT-SZ1-SAIJA3-1</t>
  </si>
  <si>
    <t>Rio Saija 3-1</t>
  </si>
  <si>
    <t>Juan Camilo Rodríguez Atara</t>
  </si>
  <si>
    <t>Juan Lazarus</t>
  </si>
  <si>
    <r>
      <t>1</t>
    </r>
    <r>
      <rPr>
        <b/>
        <sz val="11"/>
        <color indexed="8"/>
        <rFont val="Arial"/>
        <family val="2"/>
      </rPr>
      <t>)</t>
    </r>
    <r>
      <rPr>
        <sz val="11"/>
        <color indexed="8"/>
        <rFont val="Arial"/>
        <family val="2"/>
      </rPr>
      <t xml:space="preserve">Se agrego un nuevo boton </t>
    </r>
    <r>
      <rPr>
        <b/>
        <sz val="11"/>
        <color indexed="8"/>
        <rFont val="Arial"/>
        <family val="2"/>
      </rPr>
      <t xml:space="preserve">"Ordenar " </t>
    </r>
    <r>
      <rPr>
        <sz val="11"/>
        <color indexed="8"/>
        <rFont val="Arial"/>
        <family val="2"/>
      </rPr>
      <t>en la hoja</t>
    </r>
    <r>
      <rPr>
        <b/>
        <sz val="11"/>
        <color indexed="8"/>
        <rFont val="Arial"/>
        <family val="2"/>
      </rPr>
      <t xml:space="preserve"> DATOS</t>
    </r>
    <r>
      <rPr>
        <sz val="11"/>
        <color indexed="8"/>
        <rFont val="Arial"/>
        <family val="2"/>
      </rPr>
      <t xml:space="preserve"> para ordenar los datos y no generar</t>
    </r>
    <r>
      <rPr>
        <b/>
        <sz val="11"/>
        <color indexed="8"/>
        <rFont val="Arial"/>
        <family val="2"/>
      </rPr>
      <t xml:space="preserve"> ID_MUESTREO</t>
    </r>
    <r>
      <rPr>
        <sz val="11"/>
        <color indexed="8"/>
        <rFont val="Arial"/>
        <family val="2"/>
      </rPr>
      <t xml:space="preserve"> distintos.                                                                                               2</t>
    </r>
    <r>
      <rPr>
        <b/>
        <sz val="11"/>
        <color indexed="8"/>
        <rFont val="Arial"/>
        <family val="2"/>
      </rPr>
      <t>)</t>
    </r>
    <r>
      <rPr>
        <sz val="11"/>
        <color indexed="8"/>
        <rFont val="Arial"/>
        <family val="2"/>
      </rPr>
      <t xml:space="preserve"> Se modifico la regla para generar el </t>
    </r>
    <r>
      <rPr>
        <b/>
        <sz val="11"/>
        <color indexed="8"/>
        <rFont val="Arial"/>
        <family val="2"/>
      </rPr>
      <t>ID_MUESTREO</t>
    </r>
    <r>
      <rPr>
        <sz val="11"/>
        <color indexed="8"/>
        <rFont val="Arial"/>
        <family val="2"/>
      </rPr>
      <t xml:space="preserve">, antes se tenia en cuenta la fecha del monitoreo , ahora se tiene en cuenta es el </t>
    </r>
    <r>
      <rPr>
        <b/>
        <sz val="11"/>
        <color indexed="8"/>
        <rFont val="Arial"/>
        <family val="2"/>
      </rPr>
      <t>COD_PARCELA</t>
    </r>
    <r>
      <rPr>
        <sz val="11"/>
        <color indexed="8"/>
        <rFont val="Arial"/>
        <family val="2"/>
      </rPr>
      <t xml:space="preserve"> del monitoreo.                           3</t>
    </r>
    <r>
      <rPr>
        <b/>
        <sz val="11"/>
        <color indexed="8"/>
        <rFont val="Arial"/>
        <family val="2"/>
      </rPr>
      <t>)</t>
    </r>
    <r>
      <rPr>
        <sz val="11"/>
        <color indexed="8"/>
        <rFont val="Arial"/>
        <family val="2"/>
      </rPr>
      <t>Se agrego un nuevo boton "</t>
    </r>
    <r>
      <rPr>
        <b/>
        <sz val="11"/>
        <color indexed="8"/>
        <rFont val="Arial"/>
        <family val="2"/>
      </rPr>
      <t>Validar Datos"</t>
    </r>
    <r>
      <rPr>
        <sz val="11"/>
        <color indexed="8"/>
        <rFont val="Arial"/>
        <family val="2"/>
      </rPr>
      <t xml:space="preserve"> en la hoja </t>
    </r>
    <r>
      <rPr>
        <b/>
        <sz val="11"/>
        <color indexed="8"/>
        <rFont val="Arial"/>
        <family val="2"/>
      </rPr>
      <t>DIGITADOR</t>
    </r>
    <r>
      <rPr>
        <sz val="11"/>
        <color indexed="8"/>
        <rFont val="Arial"/>
        <family val="2"/>
      </rPr>
      <t xml:space="preserve"> , para asi validar que ningun campo quede vacio antes de cargar los datos.</t>
    </r>
  </si>
  <si>
    <t>Alexandra Rodriguez</t>
  </si>
  <si>
    <t>Leider Díaz</t>
  </si>
  <si>
    <t>MARGARITA ROSA DUSSAN ARQUEZ</t>
  </si>
  <si>
    <t>Nombre del proyecto</t>
  </si>
  <si>
    <t>Codigo del proyecto</t>
  </si>
  <si>
    <t>NOMBRE DIGITADOR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</si>
</sst>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hh:mm"/>
  </numFmts>
  <fonts count="60"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name val="Arial"/>
      <family val="2"/>
    </font>
    <font>
      <b/>
      <sz val="10"/>
      <name val="Arial"/>
      <family val="2"/>
    </font>
    <font>
      <sz val="8"/>
      <name val="Arial"/>
      <family val="2"/>
    </font>
    <font>
      <sz val="9"/>
      <name val="Arial"/>
      <family val="2"/>
    </font>
    <font>
      <sz val="10"/>
      <name val="Arial"/>
      <family val="2"/>
    </font>
    <font>
      <b/>
      <sz val="12"/>
      <name val="Arial"/>
      <family val="2"/>
    </font>
    <font>
      <b/>
      <sz val="11"/>
      <color indexed="10"/>
      <name val="Calibri"/>
      <family val="2"/>
    </font>
    <font>
      <b/>
      <sz val="14"/>
      <name val="Arial"/>
      <family val="2"/>
    </font>
    <font>
      <sz val="11"/>
      <color theme="1"/>
      <name val="Calibri"/>
      <family val="2"/>
      <scheme val="minor"/>
    </font>
    <font>
      <b/>
      <sz val="10"/>
      <color theme="0"/>
      <name val="Arial"/>
      <family val="2"/>
    </font>
    <font>
      <b/>
      <sz val="8"/>
      <color rgb="FFFF0000"/>
      <name val="Arial"/>
      <family val="2"/>
    </font>
    <font>
      <sz val="11"/>
      <name val="Calibri"/>
      <family val="2"/>
      <scheme val="minor"/>
    </font>
    <font>
      <sz val="11"/>
      <color rgb="FFFF0000"/>
      <name val="Calibri"/>
      <family val="2"/>
      <scheme val="minor"/>
    </font>
    <font>
      <b/>
      <sz val="11"/>
      <color indexed="8"/>
      <name val="Arial"/>
      <family val="2"/>
    </font>
    <font>
      <sz val="10"/>
      <color theme="0"/>
      <name val="Arial"/>
      <family val="2"/>
    </font>
    <font>
      <b/>
      <sz val="10"/>
      <color rgb="FFFF0000"/>
      <name val="Arial"/>
      <family val="2"/>
    </font>
    <font>
      <b/>
      <i/>
      <sz val="10"/>
      <name val="Arial"/>
      <family val="2"/>
    </font>
    <font>
      <i/>
      <sz val="10"/>
      <name val="Arial"/>
      <family val="2"/>
    </font>
    <font>
      <b/>
      <sz val="11"/>
      <color theme="0"/>
      <name val="Calibri"/>
      <family val="2"/>
    </font>
    <font>
      <b/>
      <sz val="9"/>
      <name val="Arial"/>
      <family val="2"/>
    </font>
    <font>
      <sz val="11"/>
      <color indexed="8"/>
      <name val="Arial"/>
      <family val="2"/>
    </font>
    <font>
      <b/>
      <sz val="11"/>
      <color rgb="FF00B050"/>
      <name val="Calibri"/>
      <family val="2"/>
    </font>
    <font>
      <sz val="11"/>
      <name val="Arial"/>
      <family val="2"/>
    </font>
    <font>
      <u/>
      <sz val="10"/>
      <color theme="10"/>
      <name val="Arial"/>
      <family val="2"/>
    </font>
    <font>
      <b/>
      <sz val="11"/>
      <color theme="1"/>
      <name val="Calibri"/>
      <family val="2"/>
      <scheme val="minor"/>
    </font>
    <font>
      <u/>
      <sz val="10"/>
      <color indexed="8"/>
      <name val="Arial"/>
      <family val="2"/>
    </font>
    <font>
      <sz val="10"/>
      <color rgb="FF000000"/>
      <name val="Arial"/>
      <family val="2"/>
    </font>
    <font>
      <b/>
      <sz val="10"/>
      <color rgb="FF000000"/>
      <name val="Arial"/>
      <family val="2"/>
    </font>
    <font>
      <b/>
      <sz val="12"/>
      <color theme="1"/>
      <name val="Calibri"/>
      <family val="2"/>
      <scheme val="minor"/>
    </font>
    <font>
      <b/>
      <sz val="9"/>
      <color theme="0"/>
      <name val="Arial"/>
      <family val="2"/>
    </font>
    <font>
      <b/>
      <sz val="14"/>
      <color theme="0"/>
      <name val="Arial"/>
      <family val="2"/>
    </font>
    <font>
      <b/>
      <sz val="8"/>
      <color theme="1"/>
      <name val="Calibri"/>
      <family val="2"/>
      <scheme val="minor"/>
    </font>
    <font>
      <b/>
      <sz val="11"/>
      <name val="Calibri"/>
      <family val="2"/>
    </font>
    <font>
      <b/>
      <sz val="11"/>
      <name val="Arial"/>
      <family val="2"/>
    </font>
    <font>
      <b/>
      <sz val="12"/>
      <color theme="0"/>
      <name val="Arial"/>
      <family val="2"/>
    </font>
  </fonts>
  <fills count="60">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38"/>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indexed="38"/>
        <bgColor indexed="30"/>
      </patternFill>
    </fill>
    <fill>
      <patternFill patternType="solid">
        <fgColor indexed="42"/>
        <bgColor indexed="64"/>
      </patternFill>
    </fill>
    <fill>
      <patternFill patternType="solid">
        <fgColor rgb="FFFFFF99"/>
        <bgColor indexed="26"/>
      </patternFill>
    </fill>
    <fill>
      <patternFill patternType="solid">
        <fgColor theme="0"/>
        <bgColor indexed="64"/>
      </patternFill>
    </fill>
    <fill>
      <patternFill patternType="solid">
        <fgColor theme="0"/>
        <bgColor theme="4" tint="0.79998168889431442"/>
      </patternFill>
    </fill>
    <fill>
      <patternFill patternType="solid">
        <fgColor theme="0" tint="-0.249977111117893"/>
        <bgColor indexed="64"/>
      </patternFill>
    </fill>
    <fill>
      <patternFill patternType="solid">
        <fgColor theme="1" tint="0.249977111117893"/>
        <bgColor indexed="64"/>
      </patternFill>
    </fill>
    <fill>
      <patternFill patternType="solid">
        <fgColor rgb="FFFFFF99"/>
        <bgColor indexed="52"/>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1" tint="0.49998474074526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8"/>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0"/>
        <bgColor indexed="38"/>
      </patternFill>
    </fill>
    <fill>
      <patternFill patternType="solid">
        <fgColor rgb="FFFFFF99"/>
        <bgColor indexed="64"/>
      </patternFill>
    </fill>
    <fill>
      <patternFill patternType="solid">
        <fgColor theme="6" tint="0.59999389629810485"/>
        <bgColor indexed="64"/>
      </patternFill>
    </fill>
    <fill>
      <patternFill patternType="solid">
        <fgColor rgb="FFE6B8B7"/>
        <bgColor indexed="64"/>
      </patternFill>
    </fill>
    <fill>
      <patternFill patternType="solid">
        <fgColor rgb="FFEBF1DE"/>
        <bgColor indexed="64"/>
      </patternFill>
    </fill>
    <fill>
      <patternFill patternType="solid">
        <fgColor rgb="FF92D050"/>
        <bgColor indexed="64"/>
      </patternFill>
    </fill>
    <fill>
      <patternFill patternType="solid">
        <fgColor theme="6" tint="0.59999389629810485"/>
        <bgColor indexed="65"/>
      </patternFill>
    </fill>
    <fill>
      <patternFill patternType="solid">
        <fgColor rgb="FFCCFFCC"/>
        <bgColor indexed="64"/>
      </patternFill>
    </fill>
    <fill>
      <patternFill patternType="solid">
        <fgColor theme="0" tint="-0.14999847407452621"/>
        <bgColor indexed="64"/>
      </patternFill>
    </fill>
    <fill>
      <patternFill patternType="solid">
        <fgColor theme="0"/>
        <bgColor indexed="31"/>
      </patternFill>
    </fill>
  </fills>
  <borders count="7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8"/>
      </left>
      <right style="medium">
        <color indexed="8"/>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style="medium">
        <color indexed="8"/>
      </right>
      <top/>
      <bottom/>
      <diagonal/>
    </border>
    <border>
      <left style="thin">
        <color indexed="64"/>
      </left>
      <right style="thin">
        <color indexed="64"/>
      </right>
      <top/>
      <bottom style="thin">
        <color indexed="64"/>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8"/>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8"/>
      </right>
      <top style="thin">
        <color indexed="8"/>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thin">
        <color indexed="8"/>
      </top>
      <bottom/>
      <diagonal/>
    </border>
    <border>
      <left style="thin">
        <color indexed="8"/>
      </left>
      <right/>
      <top style="thin">
        <color indexed="8"/>
      </top>
      <bottom/>
      <diagonal/>
    </border>
    <border>
      <left style="medium">
        <color indexed="64"/>
      </left>
      <right style="medium">
        <color indexed="64"/>
      </right>
      <top style="medium">
        <color indexed="64"/>
      </top>
      <bottom style="medium">
        <color indexed="64"/>
      </bottom>
      <diagonal/>
    </border>
    <border>
      <left style="thin">
        <color indexed="63"/>
      </left>
      <right/>
      <top style="thin">
        <color indexed="63"/>
      </top>
      <bottom style="thin">
        <color indexed="63"/>
      </bottom>
      <diagonal/>
    </border>
    <border>
      <left style="thin">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s>
  <cellStyleXfs count="93">
    <xf numFmtId="0" fontId="0" fillId="0" borderId="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0" fillId="16" borderId="1" applyNumberFormat="0" applyAlignment="0" applyProtection="0"/>
    <xf numFmtId="0" fontId="10" fillId="16" borderId="1" applyNumberFormat="0" applyAlignment="0" applyProtection="0"/>
    <xf numFmtId="0" fontId="11" fillId="17" borderId="2" applyNumberFormat="0" applyAlignment="0" applyProtection="0"/>
    <xf numFmtId="0" fontId="11" fillId="17" borderId="2" applyNumberFormat="0" applyAlignment="0" applyProtection="0"/>
    <xf numFmtId="0" fontId="12" fillId="0" borderId="3" applyNumberFormat="0" applyFill="0" applyAlignment="0" applyProtection="0"/>
    <xf numFmtId="0" fontId="12" fillId="0" borderId="3"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4" fillId="7" borderId="1" applyNumberFormat="0" applyAlignment="0" applyProtection="0"/>
    <xf numFmtId="0" fontId="14" fillId="7" borderId="1" applyNumberFormat="0" applyAlignment="0" applyProtection="0"/>
    <xf numFmtId="0" fontId="15" fillId="3" borderId="0" applyNumberFormat="0" applyBorder="0" applyAlignment="0" applyProtection="0"/>
    <xf numFmtId="0" fontId="15" fillId="3"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7" fillId="0" borderId="0"/>
    <xf numFmtId="0" fontId="29" fillId="0" borderId="0"/>
    <xf numFmtId="0" fontId="29" fillId="0" borderId="0"/>
    <xf numFmtId="0" fontId="33" fillId="0" borderId="0"/>
    <xf numFmtId="0" fontId="29" fillId="23" borderId="5" applyNumberFormat="0" applyAlignment="0" applyProtection="0"/>
    <xf numFmtId="0" fontId="29" fillId="23" borderId="5" applyNumberFormat="0" applyAlignment="0" applyProtection="0"/>
    <xf numFmtId="0" fontId="18" fillId="16" borderId="6" applyNumberFormat="0" applyAlignment="0" applyProtection="0"/>
    <xf numFmtId="0" fontId="18" fillId="16" borderId="6"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2" fillId="0" borderId="4" applyNumberFormat="0" applyFill="0" applyAlignment="0" applyProtection="0"/>
    <xf numFmtId="0" fontId="22" fillId="0" borderId="4"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48" fillId="0" borderId="0" applyNumberFormat="0" applyFill="0" applyBorder="0" applyAlignment="0" applyProtection="0"/>
    <xf numFmtId="0" fontId="6" fillId="0" borderId="0"/>
    <xf numFmtId="0" fontId="5" fillId="0" borderId="0"/>
    <xf numFmtId="0" fontId="4" fillId="56" borderId="0" applyNumberFormat="0" applyBorder="0" applyAlignment="0" applyProtection="0"/>
  </cellStyleXfs>
  <cellXfs count="312">
    <xf numFmtId="0" fontId="0" fillId="0" borderId="0" xfId="0"/>
    <xf numFmtId="0" fontId="28" fillId="4" borderId="0" xfId="0" applyFont="1" applyFill="1" applyBorder="1" applyProtection="1"/>
    <xf numFmtId="0" fontId="0" fillId="0" borderId="14" xfId="0" applyBorder="1"/>
    <xf numFmtId="20" fontId="28" fillId="0" borderId="14" xfId="0" applyNumberFormat="1" applyFont="1" applyBorder="1" applyProtection="1">
      <protection locked="0"/>
    </xf>
    <xf numFmtId="0" fontId="28" fillId="0" borderId="14" xfId="0" applyFont="1" applyBorder="1" applyProtection="1">
      <protection locked="0"/>
    </xf>
    <xf numFmtId="0" fontId="0" fillId="27" borderId="14" xfId="0" applyFill="1" applyBorder="1" applyProtection="1">
      <protection locked="0"/>
    </xf>
    <xf numFmtId="0" fontId="0" fillId="0" borderId="0" xfId="0" applyAlignment="1">
      <alignment wrapText="1"/>
    </xf>
    <xf numFmtId="0" fontId="27" fillId="0" borderId="0" xfId="0" applyFont="1" applyProtection="1"/>
    <xf numFmtId="0" fontId="28" fillId="0" borderId="16" xfId="0" applyFont="1" applyBorder="1" applyProtection="1">
      <protection locked="0"/>
    </xf>
    <xf numFmtId="0" fontId="0" fillId="27" borderId="16" xfId="0" applyFill="1" applyBorder="1" applyProtection="1">
      <protection locked="0"/>
    </xf>
    <xf numFmtId="0" fontId="28" fillId="16" borderId="19" xfId="0" applyFont="1" applyFill="1" applyBorder="1" applyProtection="1"/>
    <xf numFmtId="0" fontId="0" fillId="28" borderId="14" xfId="0" applyFont="1" applyFill="1" applyBorder="1" applyProtection="1">
      <protection locked="0"/>
    </xf>
    <xf numFmtId="0" fontId="0" fillId="27" borderId="14" xfId="0" applyFont="1" applyFill="1" applyBorder="1" applyProtection="1">
      <protection locked="0"/>
    </xf>
    <xf numFmtId="0" fontId="0" fillId="0" borderId="0" xfId="0" applyAlignment="1">
      <alignment horizontal="center" vertical="center"/>
    </xf>
    <xf numFmtId="0" fontId="0" fillId="0" borderId="0" xfId="0" applyAlignment="1">
      <alignment horizontal="center"/>
    </xf>
    <xf numFmtId="0" fontId="0" fillId="0" borderId="0" xfId="0" applyAlignment="1">
      <alignment vertical="center"/>
    </xf>
    <xf numFmtId="22" fontId="35" fillId="22" borderId="15" xfId="0" applyNumberFormat="1" applyFont="1" applyFill="1" applyBorder="1" applyAlignment="1" applyProtection="1"/>
    <xf numFmtId="0" fontId="0" fillId="27" borderId="31" xfId="0" applyFill="1" applyBorder="1" applyProtection="1">
      <protection locked="0"/>
    </xf>
    <xf numFmtId="0" fontId="0" fillId="0" borderId="42" xfId="0" applyBorder="1" applyProtection="1">
      <protection locked="0"/>
    </xf>
    <xf numFmtId="0" fontId="0" fillId="0" borderId="36" xfId="0" applyBorder="1" applyProtection="1">
      <protection locked="0"/>
    </xf>
    <xf numFmtId="0" fontId="0" fillId="27" borderId="46" xfId="0" applyFont="1" applyFill="1" applyBorder="1" applyProtection="1">
      <protection locked="0"/>
    </xf>
    <xf numFmtId="0" fontId="0" fillId="28" borderId="46" xfId="0" applyFont="1" applyFill="1" applyBorder="1" applyProtection="1">
      <protection locked="0"/>
    </xf>
    <xf numFmtId="0" fontId="0" fillId="27" borderId="46" xfId="0" applyFill="1" applyBorder="1" applyProtection="1">
      <protection locked="0"/>
    </xf>
    <xf numFmtId="0" fontId="0" fillId="27" borderId="24" xfId="0" applyFill="1" applyBorder="1" applyProtection="1">
      <protection locked="0"/>
    </xf>
    <xf numFmtId="0" fontId="0" fillId="27" borderId="45" xfId="0" applyFill="1" applyBorder="1" applyProtection="1">
      <protection locked="0"/>
    </xf>
    <xf numFmtId="0" fontId="33" fillId="0" borderId="50" xfId="69" applyBorder="1" applyProtection="1">
      <protection locked="0"/>
    </xf>
    <xf numFmtId="0" fontId="33" fillId="0" borderId="47" xfId="69" applyBorder="1" applyProtection="1">
      <protection locked="0"/>
    </xf>
    <xf numFmtId="0" fontId="0" fillId="0" borderId="47" xfId="0" applyBorder="1" applyProtection="1">
      <protection locked="0"/>
    </xf>
    <xf numFmtId="0" fontId="0" fillId="0" borderId="51" xfId="0" applyBorder="1" applyProtection="1">
      <protection locked="0"/>
    </xf>
    <xf numFmtId="0" fontId="0" fillId="0" borderId="37" xfId="0" applyBorder="1" applyProtection="1">
      <protection locked="0"/>
    </xf>
    <xf numFmtId="0" fontId="28" fillId="4" borderId="23" xfId="0" applyFont="1" applyFill="1" applyBorder="1" applyProtection="1"/>
    <xf numFmtId="0" fontId="0" fillId="0" borderId="53" xfId="0" applyBorder="1" applyProtection="1">
      <protection locked="0"/>
    </xf>
    <xf numFmtId="0" fontId="0" fillId="0" borderId="52" xfId="0" applyBorder="1" applyProtection="1">
      <protection locked="0"/>
    </xf>
    <xf numFmtId="0" fontId="0" fillId="0" borderId="33" xfId="0" applyBorder="1" applyProtection="1">
      <protection locked="0"/>
    </xf>
    <xf numFmtId="0" fontId="28" fillId="29" borderId="26" xfId="0" applyFont="1" applyFill="1" applyBorder="1" applyProtection="1"/>
    <xf numFmtId="14" fontId="0" fillId="28" borderId="40" xfId="0" applyNumberFormat="1" applyFont="1" applyFill="1" applyBorder="1" applyProtection="1">
      <protection locked="0"/>
    </xf>
    <xf numFmtId="14" fontId="0" fillId="27" borderId="42" xfId="0" applyNumberFormat="1" applyFont="1" applyFill="1" applyBorder="1" applyProtection="1">
      <protection locked="0"/>
    </xf>
    <xf numFmtId="14" fontId="0" fillId="28" borderId="42" xfId="0" applyNumberFormat="1" applyFont="1" applyFill="1" applyBorder="1" applyProtection="1">
      <protection locked="0"/>
    </xf>
    <xf numFmtId="14" fontId="0" fillId="27" borderId="42" xfId="0" applyNumberFormat="1" applyFont="1" applyFill="1" applyBorder="1" applyAlignment="1" applyProtection="1">
      <protection locked="0"/>
    </xf>
    <xf numFmtId="14" fontId="0" fillId="27" borderId="43" xfId="0" applyNumberFormat="1" applyFont="1" applyFill="1" applyBorder="1" applyAlignment="1" applyProtection="1">
      <protection locked="0"/>
    </xf>
    <xf numFmtId="14" fontId="0" fillId="27" borderId="36" xfId="0" applyNumberFormat="1" applyFont="1" applyFill="1" applyBorder="1" applyAlignment="1" applyProtection="1">
      <protection locked="0"/>
    </xf>
    <xf numFmtId="0" fontId="28" fillId="0" borderId="31" xfId="0" applyFont="1" applyBorder="1" applyProtection="1">
      <protection locked="0"/>
    </xf>
    <xf numFmtId="0" fontId="0" fillId="27" borderId="52" xfId="0" applyFont="1" applyFill="1" applyBorder="1" applyProtection="1">
      <protection locked="0"/>
    </xf>
    <xf numFmtId="0" fontId="0" fillId="28" borderId="52" xfId="0" applyFont="1" applyFill="1" applyBorder="1" applyProtection="1">
      <protection locked="0"/>
    </xf>
    <xf numFmtId="0" fontId="28" fillId="27" borderId="52" xfId="0" applyFont="1" applyFill="1" applyBorder="1" applyProtection="1">
      <protection locked="0"/>
    </xf>
    <xf numFmtId="0" fontId="28" fillId="27" borderId="54" xfId="0" applyFont="1" applyFill="1" applyBorder="1" applyProtection="1">
      <protection locked="0"/>
    </xf>
    <xf numFmtId="0" fontId="28" fillId="27" borderId="33" xfId="0" applyFont="1" applyFill="1" applyBorder="1" applyProtection="1">
      <protection locked="0"/>
    </xf>
    <xf numFmtId="0" fontId="35" fillId="4" borderId="58" xfId="0" applyFont="1" applyFill="1" applyBorder="1" applyAlignment="1" applyProtection="1">
      <alignment horizontal="center" vertical="center"/>
    </xf>
    <xf numFmtId="0" fontId="35" fillId="31" borderId="44" xfId="0" applyFont="1" applyFill="1" applyBorder="1" applyAlignment="1" applyProtection="1">
      <alignment horizontal="center" vertical="center"/>
    </xf>
    <xf numFmtId="0" fontId="0" fillId="0" borderId="0" xfId="0" applyProtection="1"/>
    <xf numFmtId="0" fontId="35" fillId="22" borderId="36" xfId="0" applyFont="1" applyFill="1" applyBorder="1" applyAlignment="1" applyProtection="1">
      <alignment horizontal="center" vertical="center"/>
    </xf>
    <xf numFmtId="0" fontId="35" fillId="4" borderId="57" xfId="0" applyFont="1" applyFill="1" applyBorder="1" applyAlignment="1" applyProtection="1">
      <alignment horizontal="center" vertical="center"/>
    </xf>
    <xf numFmtId="0" fontId="35" fillId="31" borderId="49" xfId="0" applyFont="1" applyFill="1" applyBorder="1" applyAlignment="1" applyProtection="1">
      <alignment horizontal="center" vertical="center"/>
    </xf>
    <xf numFmtId="0" fontId="35" fillId="31" borderId="36" xfId="0" applyFont="1" applyFill="1" applyBorder="1" applyAlignment="1" applyProtection="1">
      <alignment horizontal="center" vertical="center"/>
    </xf>
    <xf numFmtId="0" fontId="35" fillId="26" borderId="36" xfId="0" applyFont="1" applyFill="1" applyBorder="1" applyAlignment="1" applyProtection="1">
      <alignment horizontal="center" vertical="center"/>
    </xf>
    <xf numFmtId="0" fontId="28" fillId="16" borderId="11" xfId="0" applyFont="1" applyFill="1" applyBorder="1" applyProtection="1"/>
    <xf numFmtId="0" fontId="28" fillId="16" borderId="12" xfId="0" applyFont="1" applyFill="1" applyBorder="1" applyProtection="1"/>
    <xf numFmtId="164" fontId="28" fillId="16" borderId="50" xfId="0" applyNumberFormat="1" applyFont="1" applyFill="1" applyBorder="1" applyProtection="1"/>
    <xf numFmtId="0" fontId="28" fillId="16" borderId="41" xfId="0" applyFont="1" applyFill="1" applyBorder="1" applyProtection="1"/>
    <xf numFmtId="0" fontId="28" fillId="0" borderId="0" xfId="0" applyFont="1" applyProtection="1"/>
    <xf numFmtId="164" fontId="28" fillId="16" borderId="47" xfId="0" applyNumberFormat="1" applyFont="1" applyFill="1" applyBorder="1" applyProtection="1"/>
    <xf numFmtId="164" fontId="28" fillId="16" borderId="51" xfId="0" applyNumberFormat="1" applyFont="1" applyFill="1" applyBorder="1" applyProtection="1"/>
    <xf numFmtId="0" fontId="28" fillId="16" borderId="17" xfId="0" applyFont="1" applyFill="1" applyBorder="1" applyProtection="1"/>
    <xf numFmtId="164" fontId="28" fillId="16" borderId="37" xfId="0" applyNumberFormat="1" applyFont="1" applyFill="1" applyBorder="1" applyProtection="1"/>
    <xf numFmtId="0" fontId="27" fillId="22" borderId="0" xfId="0" applyFont="1" applyFill="1" applyProtection="1"/>
    <xf numFmtId="0" fontId="27" fillId="4" borderId="0" xfId="0" applyFont="1" applyFill="1" applyProtection="1"/>
    <xf numFmtId="0" fontId="27" fillId="24" borderId="0" xfId="0" applyFont="1" applyFill="1" applyProtection="1"/>
    <xf numFmtId="0" fontId="0" fillId="0" borderId="14" xfId="0" applyBorder="1" applyProtection="1">
      <protection locked="0"/>
    </xf>
    <xf numFmtId="0" fontId="17" fillId="32" borderId="14" xfId="66" applyFill="1" applyBorder="1" applyProtection="1"/>
    <xf numFmtId="0" fontId="17" fillId="0" borderId="0" xfId="66" applyProtection="1"/>
    <xf numFmtId="0" fontId="17" fillId="33" borderId="14" xfId="66" applyFill="1" applyBorder="1" applyProtection="1"/>
    <xf numFmtId="0" fontId="36" fillId="27" borderId="16" xfId="66" applyFont="1" applyFill="1" applyBorder="1" applyAlignment="1" applyProtection="1">
      <alignment horizontal="center" vertical="center"/>
    </xf>
    <xf numFmtId="0" fontId="17" fillId="34" borderId="14" xfId="66" applyFill="1" applyBorder="1" applyProtection="1"/>
    <xf numFmtId="0" fontId="17" fillId="0" borderId="0" xfId="66" applyFont="1" applyProtection="1"/>
    <xf numFmtId="0" fontId="17" fillId="35" borderId="14" xfId="66" applyFill="1" applyBorder="1" applyProtection="1"/>
    <xf numFmtId="0" fontId="37" fillId="36" borderId="14" xfId="66" applyFont="1" applyFill="1" applyBorder="1" applyProtection="1"/>
    <xf numFmtId="0" fontId="17" fillId="36" borderId="14" xfId="66" applyFill="1" applyBorder="1" applyProtection="1"/>
    <xf numFmtId="0" fontId="17" fillId="0" borderId="14" xfId="66" applyFill="1" applyBorder="1" applyAlignment="1" applyProtection="1">
      <alignment horizontal="center" vertical="center" wrapText="1"/>
    </xf>
    <xf numFmtId="0" fontId="17" fillId="37" borderId="14" xfId="66" applyFill="1" applyBorder="1" applyProtection="1"/>
    <xf numFmtId="0" fontId="37" fillId="38" borderId="14" xfId="66" applyFont="1" applyFill="1" applyBorder="1" applyProtection="1"/>
    <xf numFmtId="0" fontId="17" fillId="38" borderId="14" xfId="66" applyFill="1" applyBorder="1" applyProtection="1"/>
    <xf numFmtId="0" fontId="17" fillId="39" borderId="14" xfId="66" applyFill="1" applyBorder="1" applyProtection="1"/>
    <xf numFmtId="0" fontId="37" fillId="40" borderId="14" xfId="66" applyFont="1" applyFill="1" applyBorder="1" applyProtection="1"/>
    <xf numFmtId="0" fontId="17" fillId="40" borderId="14" xfId="66" applyFill="1" applyBorder="1" applyProtection="1"/>
    <xf numFmtId="0" fontId="17" fillId="41" borderId="14" xfId="66" applyFill="1" applyBorder="1" applyProtection="1"/>
    <xf numFmtId="0" fontId="37" fillId="42" borderId="14" xfId="66" applyFont="1" applyFill="1" applyBorder="1" applyProtection="1"/>
    <xf numFmtId="0" fontId="17" fillId="42" borderId="14" xfId="66" applyFill="1" applyBorder="1" applyProtection="1"/>
    <xf numFmtId="0" fontId="17" fillId="43" borderId="14" xfId="66" applyFill="1" applyBorder="1" applyProtection="1"/>
    <xf numFmtId="0" fontId="37" fillId="44" borderId="14" xfId="66" applyFont="1" applyFill="1" applyBorder="1" applyProtection="1"/>
    <xf numFmtId="0" fontId="17" fillId="44" borderId="14" xfId="66" applyFill="1" applyBorder="1" applyProtection="1"/>
    <xf numFmtId="0" fontId="17" fillId="45" borderId="14" xfId="66" applyFill="1" applyBorder="1" applyProtection="1"/>
    <xf numFmtId="0" fontId="17" fillId="0" borderId="0" xfId="66" applyAlignment="1" applyProtection="1">
      <alignment wrapText="1"/>
    </xf>
    <xf numFmtId="0" fontId="39" fillId="0" borderId="0" xfId="0" applyFont="1" applyProtection="1">
      <protection locked="0"/>
    </xf>
    <xf numFmtId="0" fontId="26" fillId="0" borderId="0" xfId="0" applyFont="1"/>
    <xf numFmtId="0" fontId="26" fillId="25" borderId="0" xfId="0" applyFont="1" applyFill="1" applyAlignment="1"/>
    <xf numFmtId="0" fontId="17" fillId="39" borderId="20" xfId="66" applyFill="1" applyBorder="1" applyAlignment="1" applyProtection="1">
      <protection locked="0"/>
    </xf>
    <xf numFmtId="0" fontId="17" fillId="0" borderId="21" xfId="66" applyFill="1" applyBorder="1" applyAlignment="1" applyProtection="1">
      <protection locked="0"/>
    </xf>
    <xf numFmtId="0" fontId="17" fillId="0" borderId="0" xfId="66" applyProtection="1">
      <protection locked="0"/>
    </xf>
    <xf numFmtId="0" fontId="17" fillId="46" borderId="14" xfId="66" applyFill="1" applyBorder="1" applyProtection="1">
      <protection locked="0"/>
    </xf>
    <xf numFmtId="0" fontId="17" fillId="0" borderId="14" xfId="66" applyBorder="1" applyProtection="1">
      <protection locked="0"/>
    </xf>
    <xf numFmtId="0" fontId="17" fillId="47" borderId="14" xfId="66" applyFill="1" applyBorder="1" applyProtection="1">
      <protection locked="0"/>
    </xf>
    <xf numFmtId="0" fontId="17" fillId="0" borderId="14" xfId="66" applyBorder="1" applyAlignment="1" applyProtection="1">
      <alignment wrapText="1"/>
      <protection locked="0"/>
    </xf>
    <xf numFmtId="0" fontId="17" fillId="48" borderId="14" xfId="66" applyFill="1" applyBorder="1" applyProtection="1">
      <protection locked="0"/>
    </xf>
    <xf numFmtId="0" fontId="17" fillId="49" borderId="14" xfId="66" applyFill="1" applyBorder="1" applyProtection="1">
      <protection locked="0"/>
    </xf>
    <xf numFmtId="0" fontId="17" fillId="0" borderId="0" xfId="66" applyAlignment="1" applyProtection="1">
      <alignment wrapText="1"/>
      <protection locked="0"/>
    </xf>
    <xf numFmtId="1" fontId="0" fillId="53" borderId="14" xfId="0" applyNumberFormat="1" applyFill="1" applyBorder="1" applyAlignment="1" applyProtection="1">
      <alignment horizontal="center" vertical="center"/>
    </xf>
    <xf numFmtId="14" fontId="38" fillId="53" borderId="14" xfId="0" applyNumberFormat="1" applyFont="1" applyFill="1" applyBorder="1" applyAlignment="1">
      <alignment horizontal="center" vertical="center"/>
    </xf>
    <xf numFmtId="0" fontId="0" fillId="54" borderId="14" xfId="0" applyFill="1" applyBorder="1" applyAlignment="1">
      <alignment horizontal="center" vertical="center"/>
    </xf>
    <xf numFmtId="14" fontId="0" fillId="54" borderId="14" xfId="0" applyNumberFormat="1" applyFill="1" applyBorder="1" applyAlignment="1">
      <alignment horizontal="center" vertical="center"/>
    </xf>
    <xf numFmtId="0" fontId="0" fillId="53" borderId="14" xfId="0" applyFill="1" applyBorder="1" applyAlignment="1">
      <alignment horizontal="center" vertical="center"/>
    </xf>
    <xf numFmtId="14" fontId="0" fillId="53" borderId="14" xfId="0" applyNumberFormat="1" applyFill="1" applyBorder="1" applyAlignment="1">
      <alignment horizontal="center" vertical="center"/>
    </xf>
    <xf numFmtId="0" fontId="49" fillId="39" borderId="14" xfId="90" applyFont="1" applyFill="1" applyBorder="1" applyAlignment="1" applyProtection="1">
      <alignment horizontal="center" vertical="center" wrapText="1"/>
    </xf>
    <xf numFmtId="0" fontId="6" fillId="0" borderId="14" xfId="90" applyBorder="1" applyProtection="1"/>
    <xf numFmtId="0" fontId="6" fillId="48" borderId="14" xfId="90" applyFill="1" applyBorder="1" applyAlignment="1" applyProtection="1">
      <alignment horizontal="center" vertical="center" wrapText="1"/>
    </xf>
    <xf numFmtId="0" fontId="6" fillId="49" borderId="14" xfId="90" applyFill="1" applyBorder="1" applyAlignment="1" applyProtection="1">
      <alignment horizontal="center" vertical="center" wrapText="1"/>
    </xf>
    <xf numFmtId="0" fontId="6" fillId="0" borderId="0" xfId="90"/>
    <xf numFmtId="0" fontId="6" fillId="0" borderId="0" xfId="90" applyFill="1"/>
    <xf numFmtId="0" fontId="26" fillId="0" borderId="20" xfId="0" applyFont="1" applyBorder="1" applyAlignment="1" applyProtection="1">
      <alignment horizontal="left"/>
    </xf>
    <xf numFmtId="0" fontId="26" fillId="0" borderId="61" xfId="0" applyFont="1" applyBorder="1" applyAlignment="1" applyProtection="1">
      <alignment horizontal="left" wrapText="1"/>
    </xf>
    <xf numFmtId="0" fontId="26" fillId="0" borderId="56" xfId="0" applyFont="1" applyBorder="1" applyAlignment="1" applyProtection="1">
      <alignment horizontal="left" wrapText="1"/>
    </xf>
    <xf numFmtId="0" fontId="47" fillId="0" borderId="52" xfId="0" applyFont="1" applyFill="1" applyBorder="1" applyAlignment="1" applyProtection="1">
      <alignment horizontal="left"/>
    </xf>
    <xf numFmtId="0" fontId="32" fillId="0" borderId="52" xfId="0" applyFont="1" applyFill="1" applyBorder="1" applyAlignment="1" applyProtection="1">
      <alignment horizontal="left"/>
      <protection locked="0"/>
    </xf>
    <xf numFmtId="0" fontId="5" fillId="0" borderId="0" xfId="66" applyFont="1" applyProtection="1"/>
    <xf numFmtId="0" fontId="5" fillId="0" borderId="0" xfId="91"/>
    <xf numFmtId="0" fontId="5" fillId="46" borderId="14" xfId="90" applyFont="1" applyFill="1" applyBorder="1" applyAlignment="1" applyProtection="1">
      <alignment horizontal="center" vertical="center" wrapText="1"/>
    </xf>
    <xf numFmtId="0" fontId="5" fillId="47" borderId="14" xfId="90" applyFont="1" applyFill="1" applyBorder="1" applyAlignment="1" applyProtection="1">
      <alignment horizontal="center" vertical="center" wrapText="1"/>
    </xf>
    <xf numFmtId="0" fontId="26" fillId="0" borderId="34" xfId="0" applyFont="1" applyBorder="1" applyProtection="1"/>
    <xf numFmtId="0" fontId="43" fillId="30" borderId="35" xfId="0" applyFont="1" applyFill="1" applyBorder="1" applyAlignment="1" applyProtection="1">
      <alignment horizontal="left"/>
    </xf>
    <xf numFmtId="0" fontId="26" fillId="0" borderId="42" xfId="0" applyFont="1" applyBorder="1" applyProtection="1"/>
    <xf numFmtId="0" fontId="32" fillId="0" borderId="47" xfId="0" applyFont="1" applyFill="1" applyBorder="1" applyAlignment="1" applyProtection="1">
      <alignment horizontal="left"/>
      <protection locked="0"/>
    </xf>
    <xf numFmtId="0" fontId="26" fillId="0" borderId="43" xfId="0" applyFont="1" applyBorder="1" applyProtection="1"/>
    <xf numFmtId="0" fontId="34" fillId="30" borderId="47" xfId="0" applyFont="1" applyFill="1" applyBorder="1" applyAlignment="1" applyProtection="1">
      <alignment horizontal="center"/>
    </xf>
    <xf numFmtId="14" fontId="32" fillId="0" borderId="37" xfId="0" applyNumberFormat="1" applyFont="1" applyFill="1" applyBorder="1" applyAlignment="1" applyProtection="1">
      <alignment horizontal="center" vertical="center"/>
      <protection locked="0"/>
    </xf>
    <xf numFmtId="0" fontId="45" fillId="53" borderId="20" xfId="0" applyFont="1" applyFill="1" applyBorder="1" applyAlignment="1">
      <alignment vertical="center" wrapText="1"/>
    </xf>
    <xf numFmtId="0" fontId="0" fillId="54" borderId="20" xfId="0" applyFill="1" applyBorder="1" applyAlignment="1">
      <alignment vertical="center" wrapText="1"/>
    </xf>
    <xf numFmtId="0" fontId="0" fillId="53" borderId="20" xfId="0" applyFill="1" applyBorder="1" applyAlignment="1">
      <alignment vertical="center" wrapText="1"/>
    </xf>
    <xf numFmtId="0" fontId="0" fillId="54" borderId="20" xfId="0" applyFill="1" applyBorder="1" applyAlignment="1">
      <alignment vertical="center"/>
    </xf>
    <xf numFmtId="0" fontId="0" fillId="53" borderId="14" xfId="0" applyFill="1" applyBorder="1" applyAlignment="1">
      <alignment vertical="center" wrapText="1"/>
    </xf>
    <xf numFmtId="0" fontId="0" fillId="0" borderId="51" xfId="0" applyFont="1" applyFill="1" applyBorder="1" applyAlignment="1" applyProtection="1">
      <alignment horizontal="left"/>
      <protection locked="0"/>
    </xf>
    <xf numFmtId="0" fontId="48" fillId="0" borderId="14" xfId="89" applyBorder="1" applyAlignment="1" applyProtection="1">
      <alignment vertical="top" wrapText="1"/>
    </xf>
    <xf numFmtId="0" fontId="48" fillId="0" borderId="0" xfId="89" applyAlignment="1" applyProtection="1">
      <alignment vertical="center"/>
    </xf>
    <xf numFmtId="0" fontId="17" fillId="0" borderId="14" xfId="66" applyBorder="1" applyAlignment="1" applyProtection="1">
      <alignment wrapText="1"/>
    </xf>
    <xf numFmtId="0" fontId="50" fillId="0" borderId="0" xfId="66" applyFont="1" applyProtection="1"/>
    <xf numFmtId="0" fontId="0" fillId="0" borderId="0" xfId="0" applyFill="1" applyBorder="1"/>
    <xf numFmtId="0" fontId="30" fillId="0" borderId="0" xfId="0" applyFont="1" applyFill="1" applyBorder="1" applyAlignment="1"/>
    <xf numFmtId="0" fontId="17" fillId="0" borderId="0" xfId="66" applyFill="1" applyBorder="1" applyProtection="1"/>
    <xf numFmtId="0" fontId="17" fillId="0" borderId="0" xfId="66" applyFill="1" applyBorder="1" applyAlignment="1" applyProtection="1">
      <alignment wrapText="1"/>
    </xf>
    <xf numFmtId="1" fontId="35" fillId="22" borderId="15" xfId="0" applyNumberFormat="1" applyFont="1" applyFill="1" applyBorder="1" applyAlignment="1" applyProtection="1"/>
    <xf numFmtId="0" fontId="38" fillId="52" borderId="14" xfId="0" applyFont="1" applyFill="1" applyBorder="1" applyAlignment="1">
      <alignment horizontal="center" vertical="center"/>
    </xf>
    <xf numFmtId="0" fontId="35" fillId="26" borderId="45" xfId="0" applyFont="1" applyFill="1" applyBorder="1" applyAlignment="1" applyProtection="1">
      <alignment horizontal="center" vertical="center"/>
    </xf>
    <xf numFmtId="0" fontId="35" fillId="26" borderId="31" xfId="0" applyFont="1" applyFill="1" applyBorder="1" applyAlignment="1" applyProtection="1">
      <alignment horizontal="center" vertical="center"/>
    </xf>
    <xf numFmtId="0" fontId="35" fillId="31" borderId="29" xfId="0" applyFont="1" applyFill="1" applyBorder="1" applyAlignment="1" applyProtection="1">
      <alignment horizontal="center" vertical="center"/>
    </xf>
    <xf numFmtId="0" fontId="5" fillId="0" borderId="0" xfId="90" applyFont="1"/>
    <xf numFmtId="0" fontId="5" fillId="0" borderId="0" xfId="90" applyFont="1" applyFill="1"/>
    <xf numFmtId="0" fontId="26" fillId="55" borderId="0" xfId="0" applyFont="1" applyFill="1" applyAlignment="1"/>
    <xf numFmtId="0" fontId="0" fillId="55" borderId="0" xfId="0" applyFill="1"/>
    <xf numFmtId="0" fontId="0" fillId="0" borderId="14" xfId="0" applyBorder="1" applyAlignment="1">
      <alignment vertical="center"/>
    </xf>
    <xf numFmtId="0" fontId="45" fillId="0" borderId="14" xfId="0" applyFont="1" applyFill="1" applyBorder="1" applyAlignment="1">
      <alignment horizontal="left" vertical="center"/>
    </xf>
    <xf numFmtId="14" fontId="45" fillId="0" borderId="14" xfId="0" applyNumberFormat="1" applyFont="1" applyFill="1" applyBorder="1" applyAlignment="1">
      <alignment horizontal="center" vertical="center"/>
    </xf>
    <xf numFmtId="14" fontId="0" fillId="0" borderId="14" xfId="0" applyNumberFormat="1" applyBorder="1" applyAlignment="1">
      <alignment horizontal="center" vertical="center"/>
    </xf>
    <xf numFmtId="0" fontId="0" fillId="0" borderId="14" xfId="0" applyBorder="1" applyAlignment="1">
      <alignment horizontal="center" vertical="center"/>
    </xf>
    <xf numFmtId="0" fontId="45" fillId="0" borderId="14" xfId="0" applyFont="1" applyFill="1" applyBorder="1" applyAlignment="1">
      <alignment horizontal="center" vertical="center"/>
    </xf>
    <xf numFmtId="0" fontId="53" fillId="56" borderId="64" xfId="92" applyFont="1" applyBorder="1" applyAlignment="1" applyProtection="1">
      <alignment horizontal="left"/>
    </xf>
    <xf numFmtId="0" fontId="53" fillId="56" borderId="64" xfId="92" applyFont="1" applyBorder="1" applyProtection="1"/>
    <xf numFmtId="0" fontId="32" fillId="0" borderId="64" xfId="0" applyFont="1" applyFill="1" applyBorder="1" applyAlignment="1" applyProtection="1">
      <alignment horizontal="left"/>
      <protection locked="0"/>
    </xf>
    <xf numFmtId="0" fontId="0" fillId="0" borderId="0" xfId="0" applyAlignment="1" applyProtection="1">
      <alignment horizontal="left" vertical="center"/>
    </xf>
    <xf numFmtId="0" fontId="18" fillId="16" borderId="6" xfId="72" applyProtection="1"/>
    <xf numFmtId="0" fontId="35" fillId="22" borderId="16" xfId="0" applyFont="1" applyFill="1" applyBorder="1" applyAlignment="1" applyProtection="1">
      <alignment horizontal="center" vertical="center"/>
    </xf>
    <xf numFmtId="0" fontId="35" fillId="22" borderId="51" xfId="0" applyFont="1" applyFill="1" applyBorder="1" applyAlignment="1" applyProtection="1">
      <alignment horizontal="center" vertical="center"/>
    </xf>
    <xf numFmtId="0" fontId="18" fillId="16" borderId="65" xfId="73" applyBorder="1" applyProtection="1"/>
    <xf numFmtId="0" fontId="35" fillId="31" borderId="66" xfId="0" applyFont="1" applyFill="1" applyBorder="1" applyAlignment="1" applyProtection="1">
      <alignment horizontal="center" vertical="center"/>
    </xf>
    <xf numFmtId="0" fontId="0" fillId="0" borderId="14" xfId="0" applyBorder="1" applyAlignment="1" applyProtection="1">
      <alignment wrapText="1"/>
      <protection locked="0"/>
    </xf>
    <xf numFmtId="0" fontId="35" fillId="31" borderId="51" xfId="0" applyFont="1" applyFill="1" applyBorder="1" applyAlignment="1" applyProtection="1">
      <alignment horizontal="center" vertical="center"/>
    </xf>
    <xf numFmtId="0" fontId="28" fillId="0" borderId="67" xfId="0" applyFont="1" applyBorder="1" applyProtection="1"/>
    <xf numFmtId="14" fontId="47" fillId="0" borderId="14" xfId="0" applyNumberFormat="1" applyFont="1" applyBorder="1" applyAlignment="1">
      <alignment horizontal="center" vertical="center"/>
    </xf>
    <xf numFmtId="0" fontId="47" fillId="0" borderId="14" xfId="0" applyFont="1" applyBorder="1"/>
    <xf numFmtId="0" fontId="47" fillId="0" borderId="14" xfId="0" applyFont="1" applyBorder="1" applyAlignment="1">
      <alignment horizontal="center" vertical="center"/>
    </xf>
    <xf numFmtId="0" fontId="35" fillId="22" borderId="37" xfId="0" applyFont="1" applyFill="1" applyBorder="1" applyAlignment="1" applyProtection="1">
      <alignment horizontal="center" vertical="center"/>
    </xf>
    <xf numFmtId="0" fontId="54" fillId="30" borderId="64" xfId="0" applyFont="1" applyFill="1" applyBorder="1" applyAlignment="1" applyProtection="1">
      <alignment wrapText="1"/>
    </xf>
    <xf numFmtId="0" fontId="55" fillId="30" borderId="64" xfId="0" applyFont="1" applyFill="1" applyBorder="1" applyAlignment="1" applyProtection="1">
      <alignment horizontal="left"/>
    </xf>
    <xf numFmtId="0" fontId="3" fillId="0" borderId="0" xfId="66" applyFont="1" applyProtection="1"/>
    <xf numFmtId="0" fontId="0" fillId="55" borderId="0" xfId="0" applyFont="1" applyFill="1" applyAlignment="1"/>
    <xf numFmtId="0" fontId="32" fillId="0" borderId="64" xfId="0" applyFont="1" applyBorder="1" applyProtection="1">
      <protection locked="0"/>
    </xf>
    <xf numFmtId="0" fontId="32" fillId="0" borderId="39" xfId="0" applyFont="1" applyBorder="1" applyProtection="1">
      <protection locked="0"/>
    </xf>
    <xf numFmtId="0" fontId="44" fillId="27" borderId="64" xfId="0" applyFont="1" applyFill="1" applyBorder="1" applyAlignment="1" applyProtection="1">
      <alignment wrapText="1"/>
      <protection locked="0"/>
    </xf>
    <xf numFmtId="0" fontId="26" fillId="0" borderId="64" xfId="0" applyFont="1" applyBorder="1" applyAlignment="1" applyProtection="1">
      <alignment wrapText="1"/>
      <protection locked="0"/>
    </xf>
    <xf numFmtId="0" fontId="44" fillId="0" borderId="64" xfId="0" applyFont="1" applyBorder="1" applyAlignment="1" applyProtection="1">
      <alignment wrapText="1"/>
      <protection locked="0"/>
    </xf>
    <xf numFmtId="0" fontId="0" fillId="0" borderId="68" xfId="0" applyBorder="1"/>
    <xf numFmtId="0" fontId="0" fillId="0" borderId="38" xfId="0" applyBorder="1"/>
    <xf numFmtId="0" fontId="0" fillId="0" borderId="39" xfId="0" applyBorder="1"/>
    <xf numFmtId="0" fontId="0" fillId="57" borderId="0" xfId="0" applyFill="1" applyAlignment="1">
      <alignment horizontal="center"/>
    </xf>
    <xf numFmtId="0" fontId="56" fillId="39" borderId="14" xfId="90" applyFont="1" applyFill="1" applyBorder="1" applyAlignment="1" applyProtection="1">
      <alignment horizontal="center" vertical="center" wrapText="1"/>
    </xf>
    <xf numFmtId="0" fontId="7" fillId="0" borderId="23" xfId="0" applyNumberFormat="1" applyFont="1" applyBorder="1" applyAlignment="1" applyProtection="1">
      <alignment vertical="top" wrapText="1"/>
    </xf>
    <xf numFmtId="0" fontId="7" fillId="0" borderId="24" xfId="0" applyNumberFormat="1" applyFont="1" applyBorder="1" applyAlignment="1" applyProtection="1">
      <alignment vertical="top" wrapText="1"/>
    </xf>
    <xf numFmtId="0" fontId="26" fillId="58" borderId="20" xfId="0" applyFont="1" applyFill="1" applyBorder="1" applyAlignment="1" applyProtection="1">
      <alignment horizontal="left"/>
    </xf>
    <xf numFmtId="0" fontId="48" fillId="58" borderId="52" xfId="89" applyFill="1" applyBorder="1" applyAlignment="1" applyProtection="1">
      <alignment horizontal="left"/>
    </xf>
    <xf numFmtId="0" fontId="26" fillId="58" borderId="34" xfId="0" applyFont="1" applyFill="1" applyBorder="1" applyAlignment="1" applyProtection="1">
      <alignment vertical="center"/>
    </xf>
    <xf numFmtId="1" fontId="24" fillId="58" borderId="35" xfId="0" applyNumberFormat="1" applyFont="1" applyFill="1" applyBorder="1" applyAlignment="1" applyProtection="1">
      <alignment vertical="center"/>
    </xf>
    <xf numFmtId="0" fontId="17" fillId="0" borderId="0" xfId="66" applyFill="1" applyProtection="1"/>
    <xf numFmtId="0" fontId="0" fillId="57" borderId="14" xfId="0" applyFill="1" applyBorder="1" applyAlignment="1">
      <alignment horizontal="center"/>
    </xf>
    <xf numFmtId="0" fontId="0" fillId="0" borderId="14" xfId="0" applyBorder="1" applyAlignment="1"/>
    <xf numFmtId="0" fontId="0" fillId="55" borderId="0" xfId="0" applyFill="1" applyAlignment="1">
      <alignment wrapText="1"/>
    </xf>
    <xf numFmtId="0" fontId="0" fillId="0" borderId="0" xfId="0" applyBorder="1"/>
    <xf numFmtId="0" fontId="0" fillId="57" borderId="73" xfId="0" applyFill="1" applyBorder="1" applyAlignment="1">
      <alignment horizontal="center"/>
    </xf>
    <xf numFmtId="0" fontId="0" fillId="57" borderId="74" xfId="0" applyFill="1" applyBorder="1" applyAlignment="1">
      <alignment horizontal="center"/>
    </xf>
    <xf numFmtId="0" fontId="26" fillId="0" borderId="14" xfId="0" applyFont="1" applyBorder="1" applyAlignment="1">
      <alignment horizontal="center" vertical="center"/>
    </xf>
    <xf numFmtId="0" fontId="26" fillId="0" borderId="20" xfId="0" applyFont="1" applyBorder="1" applyAlignment="1">
      <alignment vertical="center" wrapText="1"/>
    </xf>
    <xf numFmtId="0" fontId="26" fillId="0" borderId="0" xfId="0" applyFont="1" applyBorder="1" applyAlignment="1">
      <alignment vertical="center" wrapText="1"/>
    </xf>
    <xf numFmtId="14" fontId="26" fillId="0" borderId="14" xfId="0" applyNumberFormat="1" applyFont="1" applyBorder="1" applyAlignment="1">
      <alignment horizontal="center" vertical="center"/>
    </xf>
    <xf numFmtId="0" fontId="36" fillId="27" borderId="14" xfId="0" applyFont="1" applyFill="1" applyBorder="1"/>
    <xf numFmtId="0" fontId="0" fillId="0" borderId="22" xfId="0" applyFill="1" applyBorder="1"/>
    <xf numFmtId="0" fontId="26" fillId="25" borderId="14" xfId="0" applyFont="1" applyFill="1" applyBorder="1" applyAlignment="1"/>
    <xf numFmtId="0" fontId="58" fillId="0" borderId="60" xfId="0" applyFont="1" applyBorder="1" applyAlignment="1" applyProtection="1">
      <alignment horizontal="left" vertical="center"/>
    </xf>
    <xf numFmtId="0" fontId="58" fillId="0" borderId="55" xfId="0" applyFont="1" applyBorder="1" applyAlignment="1" applyProtection="1">
      <alignment horizontal="left"/>
    </xf>
    <xf numFmtId="0" fontId="26" fillId="0" borderId="73" xfId="0" applyFont="1" applyBorder="1"/>
    <xf numFmtId="0" fontId="26" fillId="0" borderId="74" xfId="0" applyFont="1" applyBorder="1"/>
    <xf numFmtId="0" fontId="0" fillId="0" borderId="73" xfId="0" applyBorder="1"/>
    <xf numFmtId="0" fontId="0" fillId="0" borderId="74" xfId="0" applyBorder="1"/>
    <xf numFmtId="0" fontId="0" fillId="0" borderId="70" xfId="0" applyBorder="1"/>
    <xf numFmtId="0" fontId="0" fillId="0" borderId="67" xfId="0" applyBorder="1"/>
    <xf numFmtId="0" fontId="0" fillId="0" borderId="71" xfId="0" applyBorder="1"/>
    <xf numFmtId="0" fontId="0" fillId="0" borderId="72" xfId="0" applyBorder="1"/>
    <xf numFmtId="0" fontId="18" fillId="59" borderId="6" xfId="73" applyFill="1" applyProtection="1">
      <protection locked="0"/>
    </xf>
    <xf numFmtId="0" fontId="0" fillId="58" borderId="14" xfId="0" applyFill="1" applyBorder="1" applyProtection="1"/>
    <xf numFmtId="0" fontId="0" fillId="58" borderId="14" xfId="0" applyFont="1" applyFill="1" applyBorder="1" applyProtection="1"/>
    <xf numFmtId="0" fontId="18" fillId="59" borderId="65" xfId="73" applyFill="1" applyBorder="1" applyProtection="1">
      <protection locked="0"/>
    </xf>
    <xf numFmtId="0" fontId="0" fillId="58" borderId="14" xfId="0" applyFill="1" applyBorder="1" applyAlignment="1" applyProtection="1">
      <alignment wrapText="1"/>
    </xf>
    <xf numFmtId="0" fontId="26" fillId="27" borderId="32" xfId="0" applyFont="1" applyFill="1" applyBorder="1" applyAlignment="1" applyProtection="1">
      <alignment horizontal="left"/>
      <protection locked="0"/>
    </xf>
    <xf numFmtId="0" fontId="59" fillId="30" borderId="62" xfId="0" applyFont="1" applyFill="1" applyBorder="1" applyAlignment="1" applyProtection="1">
      <alignment horizontal="left" wrapText="1"/>
    </xf>
    <xf numFmtId="0" fontId="0" fillId="0" borderId="21" xfId="0" applyBorder="1"/>
    <xf numFmtId="0" fontId="0" fillId="0" borderId="25" xfId="0" applyBorder="1"/>
    <xf numFmtId="0" fontId="0" fillId="0" borderId="26" xfId="0" applyBorder="1"/>
    <xf numFmtId="0" fontId="0" fillId="0" borderId="27" xfId="0" applyBorder="1"/>
    <xf numFmtId="0" fontId="0" fillId="0" borderId="28" xfId="0" applyBorder="1"/>
    <xf numFmtId="0" fontId="2" fillId="0" borderId="0" xfId="66" applyFont="1" applyProtection="1"/>
    <xf numFmtId="14" fontId="45" fillId="27" borderId="14" xfId="0" applyNumberFormat="1" applyFont="1" applyFill="1" applyBorder="1" applyAlignment="1">
      <alignment horizontal="center" vertical="center"/>
    </xf>
    <xf numFmtId="0" fontId="45" fillId="27" borderId="20" xfId="0" applyFont="1" applyFill="1" applyBorder="1" applyAlignment="1">
      <alignment vertical="center" wrapText="1"/>
    </xf>
    <xf numFmtId="0" fontId="0" fillId="0" borderId="53" xfId="0" applyBorder="1" applyProtection="1"/>
    <xf numFmtId="14" fontId="38" fillId="27" borderId="14" xfId="0" applyNumberFormat="1" applyFont="1" applyFill="1" applyBorder="1" applyAlignment="1">
      <alignment horizontal="center" vertical="center"/>
    </xf>
    <xf numFmtId="0" fontId="38" fillId="27" borderId="14" xfId="0" applyFont="1" applyFill="1" applyBorder="1" applyAlignment="1">
      <alignment horizontal="center" vertical="center"/>
    </xf>
    <xf numFmtId="0" fontId="0" fillId="28" borderId="53" xfId="0" applyFont="1" applyFill="1" applyBorder="1" applyProtection="1">
      <protection locked="0"/>
    </xf>
    <xf numFmtId="0" fontId="0" fillId="28" borderId="18" xfId="0" applyFont="1" applyFill="1" applyBorder="1" applyProtection="1">
      <protection locked="0"/>
    </xf>
    <xf numFmtId="0" fontId="45" fillId="27" borderId="20" xfId="0" applyFont="1" applyFill="1" applyBorder="1" applyAlignment="1">
      <alignment horizontal="left" vertical="center" wrapText="1"/>
    </xf>
    <xf numFmtId="0" fontId="1" fillId="0" borderId="47" xfId="69" applyFont="1" applyBorder="1" applyProtection="1">
      <protection locked="0"/>
    </xf>
    <xf numFmtId="0" fontId="38" fillId="52" borderId="14" xfId="0" applyFont="1" applyFill="1" applyBorder="1" applyAlignment="1">
      <alignment horizontal="center" vertical="center"/>
    </xf>
    <xf numFmtId="0" fontId="17" fillId="39" borderId="14" xfId="66" applyFill="1" applyBorder="1" applyAlignment="1" applyProtection="1">
      <alignment horizontal="center"/>
    </xf>
    <xf numFmtId="0" fontId="17" fillId="42" borderId="14" xfId="66" applyFill="1" applyBorder="1" applyAlignment="1" applyProtection="1">
      <alignment horizontal="center" vertical="center" textRotation="90" wrapText="1"/>
    </xf>
    <xf numFmtId="0" fontId="17" fillId="44" borderId="14" xfId="66" applyFill="1" applyBorder="1" applyAlignment="1" applyProtection="1">
      <alignment horizontal="center" vertical="center" textRotation="90" wrapText="1"/>
    </xf>
    <xf numFmtId="0" fontId="17" fillId="39" borderId="14" xfId="66" applyFill="1" applyBorder="1" applyAlignment="1" applyProtection="1">
      <alignment horizontal="center"/>
      <protection locked="0"/>
    </xf>
    <xf numFmtId="0" fontId="17" fillId="32" borderId="16" xfId="66" applyFill="1" applyBorder="1" applyAlignment="1" applyProtection="1">
      <alignment horizontal="center" vertical="center" textRotation="90" wrapText="1"/>
    </xf>
    <xf numFmtId="0" fontId="17" fillId="32" borderId="22" xfId="66" applyFill="1" applyBorder="1" applyAlignment="1" applyProtection="1">
      <alignment horizontal="center" vertical="center" textRotation="90" wrapText="1"/>
    </xf>
    <xf numFmtId="0" fontId="17" fillId="32" borderId="18" xfId="66" applyFill="1" applyBorder="1" applyAlignment="1" applyProtection="1">
      <alignment horizontal="center" vertical="center" textRotation="90" wrapText="1"/>
    </xf>
    <xf numFmtId="0" fontId="17" fillId="33" borderId="16" xfId="66" applyFill="1" applyBorder="1" applyAlignment="1" applyProtection="1">
      <alignment horizontal="center" vertical="center" textRotation="90" wrapText="1"/>
    </xf>
    <xf numFmtId="0" fontId="17" fillId="33" borderId="22" xfId="66" applyFill="1" applyBorder="1" applyAlignment="1" applyProtection="1">
      <alignment horizontal="center" vertical="center" textRotation="90" wrapText="1"/>
    </xf>
    <xf numFmtId="0" fontId="17" fillId="33" borderId="18" xfId="66" applyFill="1" applyBorder="1" applyAlignment="1" applyProtection="1">
      <alignment horizontal="center" vertical="center" textRotation="90" wrapText="1"/>
    </xf>
    <xf numFmtId="0" fontId="17" fillId="35" borderId="16" xfId="66" applyFill="1" applyBorder="1" applyAlignment="1" applyProtection="1">
      <alignment horizontal="center" vertical="center" wrapText="1"/>
    </xf>
    <xf numFmtId="0" fontId="17" fillId="35" borderId="18" xfId="66" applyFill="1" applyBorder="1" applyAlignment="1" applyProtection="1">
      <alignment horizontal="center" vertical="center" wrapText="1"/>
    </xf>
    <xf numFmtId="0" fontId="17" fillId="36" borderId="14" xfId="66" applyFill="1" applyBorder="1" applyAlignment="1" applyProtection="1">
      <alignment horizontal="center" vertical="center" textRotation="90" wrapText="1"/>
    </xf>
    <xf numFmtId="0" fontId="17" fillId="38" borderId="14" xfId="66" applyFill="1" applyBorder="1" applyAlignment="1" applyProtection="1">
      <alignment horizontal="center" vertical="center" textRotation="90" wrapText="1"/>
    </xf>
    <xf numFmtId="0" fontId="17" fillId="40" borderId="14" xfId="66" applyFill="1" applyBorder="1" applyAlignment="1" applyProtection="1">
      <alignment horizontal="center" vertical="center" textRotation="90" wrapText="1"/>
    </xf>
    <xf numFmtId="0" fontId="32" fillId="50" borderId="63" xfId="0" applyFont="1" applyFill="1" applyBorder="1" applyAlignment="1" applyProtection="1">
      <alignment horizontal="center" vertical="center" wrapText="1"/>
    </xf>
    <xf numFmtId="0" fontId="32" fillId="50" borderId="59" xfId="0" applyFont="1" applyFill="1" applyBorder="1" applyAlignment="1" applyProtection="1">
      <alignment horizontal="center" vertical="center" wrapText="1"/>
    </xf>
    <xf numFmtId="0" fontId="6" fillId="0" borderId="20" xfId="90" applyBorder="1" applyAlignment="1" applyProtection="1">
      <alignment horizontal="center"/>
    </xf>
    <xf numFmtId="0" fontId="6" fillId="0" borderId="46" xfId="90" applyBorder="1" applyAlignment="1" applyProtection="1">
      <alignment horizontal="center"/>
    </xf>
    <xf numFmtId="0" fontId="7" fillId="0" borderId="20" xfId="0" applyNumberFormat="1" applyFont="1" applyBorder="1" applyAlignment="1" applyProtection="1">
      <alignment horizontal="left" vertical="top" wrapText="1"/>
    </xf>
    <xf numFmtId="0" fontId="7" fillId="0" borderId="69" xfId="0" applyNumberFormat="1" applyFont="1" applyBorder="1" applyAlignment="1" applyProtection="1">
      <alignment horizontal="left" vertical="top" wrapText="1"/>
    </xf>
    <xf numFmtId="0" fontId="7" fillId="0" borderId="46" xfId="0" applyNumberFormat="1" applyFont="1" applyBorder="1" applyAlignment="1" applyProtection="1">
      <alignment horizontal="left" vertical="top" wrapText="1"/>
    </xf>
    <xf numFmtId="0" fontId="7" fillId="0" borderId="0" xfId="0" applyNumberFormat="1" applyFont="1" applyBorder="1" applyAlignment="1" applyProtection="1">
      <alignment horizontal="left" vertical="top" wrapText="1"/>
    </xf>
    <xf numFmtId="0" fontId="7" fillId="0" borderId="25" xfId="0" applyNumberFormat="1" applyFont="1" applyBorder="1" applyAlignment="1" applyProtection="1">
      <alignment horizontal="left" vertical="top" wrapText="1"/>
    </xf>
    <xf numFmtId="0" fontId="7" fillId="0" borderId="27" xfId="0" applyNumberFormat="1" applyFont="1" applyBorder="1" applyAlignment="1" applyProtection="1">
      <alignment horizontal="left" vertical="top" wrapText="1"/>
    </xf>
    <xf numFmtId="0" fontId="7" fillId="0" borderId="28" xfId="0" applyNumberFormat="1" applyFont="1" applyBorder="1" applyAlignment="1" applyProtection="1">
      <alignment horizontal="left" vertical="top" wrapText="1"/>
    </xf>
    <xf numFmtId="0" fontId="26" fillId="0" borderId="42" xfId="0" applyFont="1" applyBorder="1" applyAlignment="1" applyProtection="1">
      <alignment horizontal="left" vertical="center" wrapText="1"/>
    </xf>
    <xf numFmtId="0" fontId="26" fillId="0" borderId="36" xfId="0" applyFont="1" applyBorder="1" applyAlignment="1" applyProtection="1">
      <alignment horizontal="left" vertical="center" wrapText="1"/>
    </xf>
    <xf numFmtId="0" fontId="0" fillId="0" borderId="0" xfId="0" applyAlignment="1" applyProtection="1">
      <alignment horizontal="center"/>
    </xf>
    <xf numFmtId="0" fontId="35" fillId="51" borderId="32" xfId="0" applyFont="1" applyFill="1" applyBorder="1" applyAlignment="1" applyProtection="1">
      <alignment horizontal="center" vertical="center"/>
    </xf>
    <xf numFmtId="0" fontId="35" fillId="51" borderId="33" xfId="0" applyFont="1" applyFill="1" applyBorder="1" applyAlignment="1" applyProtection="1">
      <alignment horizontal="center" vertical="center"/>
    </xf>
    <xf numFmtId="0" fontId="35" fillId="31" borderId="35" xfId="0" applyFont="1" applyFill="1" applyBorder="1" applyAlignment="1" applyProtection="1">
      <alignment horizontal="center" vertical="center"/>
    </xf>
    <xf numFmtId="0" fontId="35" fillId="26" borderId="37" xfId="0" applyFont="1" applyFill="1" applyBorder="1" applyAlignment="1" applyProtection="1">
      <alignment horizontal="center" vertical="center"/>
    </xf>
    <xf numFmtId="0" fontId="35" fillId="26" borderId="44" xfId="0" applyFont="1" applyFill="1" applyBorder="1" applyAlignment="1" applyProtection="1">
      <alignment horizontal="center" vertical="center"/>
    </xf>
    <xf numFmtId="0" fontId="35" fillId="26" borderId="45" xfId="0" applyFont="1" applyFill="1" applyBorder="1" applyAlignment="1" applyProtection="1">
      <alignment horizontal="center" vertical="center"/>
    </xf>
    <xf numFmtId="0" fontId="35" fillId="26" borderId="29" xfId="0" applyFont="1" applyFill="1" applyBorder="1" applyAlignment="1" applyProtection="1">
      <alignment horizontal="center" vertical="center"/>
    </xf>
    <xf numFmtId="0" fontId="35" fillId="26" borderId="35" xfId="0" applyFont="1" applyFill="1" applyBorder="1" applyAlignment="1" applyProtection="1">
      <alignment horizontal="center" vertical="center"/>
    </xf>
    <xf numFmtId="0" fontId="35" fillId="26" borderId="31" xfId="0" applyFont="1" applyFill="1" applyBorder="1" applyAlignment="1" applyProtection="1">
      <alignment horizontal="center" vertical="center"/>
    </xf>
    <xf numFmtId="0" fontId="35" fillId="26" borderId="51" xfId="0" applyFont="1" applyFill="1" applyBorder="1" applyAlignment="1" applyProtection="1">
      <alignment horizontal="center" vertical="center"/>
    </xf>
    <xf numFmtId="0" fontId="40" fillId="0" borderId="32" xfId="0" applyFont="1" applyBorder="1" applyAlignment="1" applyProtection="1">
      <alignment horizontal="center" vertical="center" wrapText="1"/>
    </xf>
    <xf numFmtId="0" fontId="40" fillId="0" borderId="33" xfId="0" applyFont="1" applyBorder="1" applyAlignment="1" applyProtection="1">
      <alignment horizontal="center" vertical="center" wrapText="1"/>
    </xf>
    <xf numFmtId="0" fontId="35" fillId="31" borderId="34" xfId="0" applyFont="1" applyFill="1" applyBorder="1" applyAlignment="1" applyProtection="1">
      <alignment horizontal="center" vertical="center"/>
    </xf>
    <xf numFmtId="0" fontId="35" fillId="31" borderId="29" xfId="0" applyFont="1" applyFill="1" applyBorder="1" applyAlignment="1" applyProtection="1">
      <alignment horizontal="center" vertical="center"/>
    </xf>
    <xf numFmtId="0" fontId="35" fillId="22" borderId="34" xfId="0" applyFont="1" applyFill="1" applyBorder="1" applyAlignment="1" applyProtection="1">
      <alignment horizontal="center" vertical="center"/>
    </xf>
    <xf numFmtId="0" fontId="35" fillId="22" borderId="35" xfId="0" applyFont="1" applyFill="1" applyBorder="1" applyAlignment="1" applyProtection="1">
      <alignment horizontal="center" vertical="center"/>
    </xf>
    <xf numFmtId="0" fontId="35" fillId="31" borderId="48" xfId="0" applyFont="1" applyFill="1" applyBorder="1" applyAlignment="1" applyProtection="1">
      <alignment horizontal="center" vertical="center"/>
    </xf>
    <xf numFmtId="0" fontId="35" fillId="31" borderId="30" xfId="0" applyFont="1" applyFill="1" applyBorder="1" applyAlignment="1" applyProtection="1">
      <alignment horizontal="center" vertical="center"/>
    </xf>
    <xf numFmtId="0" fontId="35" fillId="22" borderId="55" xfId="0" applyFont="1" applyFill="1" applyBorder="1" applyAlignment="1" applyProtection="1">
      <alignment horizontal="center" vertical="center"/>
    </xf>
    <xf numFmtId="0" fontId="35" fillId="22" borderId="56" xfId="0" applyFont="1" applyFill="1" applyBorder="1" applyAlignment="1" applyProtection="1">
      <alignment horizontal="center" vertical="center"/>
    </xf>
    <xf numFmtId="0" fontId="25" fillId="22" borderId="13" xfId="0" applyFont="1" applyFill="1" applyBorder="1" applyAlignment="1" applyProtection="1">
      <alignment horizontal="center" wrapText="1"/>
    </xf>
    <xf numFmtId="0" fontId="35" fillId="22" borderId="32" xfId="0" applyFont="1" applyFill="1" applyBorder="1" applyAlignment="1" applyProtection="1">
      <alignment horizontal="center" vertical="center"/>
    </xf>
    <xf numFmtId="0" fontId="35" fillId="22" borderId="33" xfId="0" applyFont="1" applyFill="1" applyBorder="1" applyAlignment="1" applyProtection="1">
      <alignment horizontal="center" vertical="center"/>
    </xf>
    <xf numFmtId="0" fontId="25" fillId="22" borderId="15" xfId="0" applyFont="1" applyFill="1" applyBorder="1" applyAlignment="1" applyProtection="1">
      <alignment horizontal="center" wrapText="1"/>
    </xf>
    <xf numFmtId="0" fontId="25" fillId="22" borderId="10" xfId="0" applyFont="1" applyFill="1" applyBorder="1" applyAlignment="1" applyProtection="1">
      <alignment horizontal="center" wrapText="1"/>
    </xf>
    <xf numFmtId="0" fontId="25" fillId="22" borderId="19" xfId="0" applyFont="1" applyFill="1" applyBorder="1" applyAlignment="1" applyProtection="1">
      <alignment horizontal="center"/>
    </xf>
    <xf numFmtId="0" fontId="35" fillId="22" borderId="34" xfId="0" applyFont="1" applyFill="1" applyBorder="1" applyAlignment="1" applyProtection="1">
      <alignment horizontal="center" vertical="center" wrapText="1"/>
    </xf>
    <xf numFmtId="0" fontId="35" fillId="22" borderId="36" xfId="0" applyFont="1" applyFill="1" applyBorder="1" applyAlignment="1" applyProtection="1">
      <alignment horizontal="center" vertical="center" wrapText="1"/>
    </xf>
    <xf numFmtId="0" fontId="35" fillId="22" borderId="29" xfId="0" applyFont="1" applyFill="1" applyBorder="1" applyAlignment="1" applyProtection="1">
      <alignment horizontal="center" vertical="center" wrapText="1"/>
    </xf>
    <xf numFmtId="0" fontId="35" fillId="22" borderId="31" xfId="0" applyFont="1" applyFill="1" applyBorder="1" applyAlignment="1" applyProtection="1">
      <alignment horizontal="center" vertical="center" wrapText="1"/>
    </xf>
    <xf numFmtId="0" fontId="35" fillId="22" borderId="37" xfId="0" applyFont="1" applyFill="1" applyBorder="1" applyAlignment="1" applyProtection="1">
      <alignment horizontal="center" vertical="center"/>
    </xf>
    <xf numFmtId="0" fontId="35" fillId="26" borderId="34" xfId="0" applyFont="1" applyFill="1" applyBorder="1" applyAlignment="1" applyProtection="1">
      <alignment horizontal="center" vertical="center"/>
    </xf>
    <xf numFmtId="0" fontId="30" fillId="25" borderId="0" xfId="0" applyFont="1" applyFill="1" applyAlignment="1">
      <alignment horizontal="center"/>
    </xf>
    <xf numFmtId="0" fontId="0" fillId="57" borderId="75" xfId="0" applyFill="1" applyBorder="1" applyAlignment="1">
      <alignment horizontal="center"/>
    </xf>
    <xf numFmtId="0" fontId="0" fillId="57" borderId="23" xfId="0" applyFill="1" applyBorder="1" applyAlignment="1">
      <alignment horizontal="center"/>
    </xf>
    <xf numFmtId="0" fontId="0" fillId="57" borderId="24" xfId="0" applyFill="1" applyBorder="1" applyAlignment="1">
      <alignment horizontal="center"/>
    </xf>
    <xf numFmtId="0" fontId="38" fillId="0" borderId="14" xfId="0" applyFont="1" applyBorder="1" applyAlignment="1">
      <alignment horizontal="left" vertical="center" wrapText="1"/>
    </xf>
    <xf numFmtId="0" fontId="30" fillId="25" borderId="0" xfId="0" applyFont="1" applyFill="1" applyAlignment="1">
      <alignment horizontal="left"/>
    </xf>
  </cellXfs>
  <cellStyles count="93">
    <cellStyle name="20% - Énfasis1 1" xfId="1"/>
    <cellStyle name="20% - Énfasis1 2" xfId="2"/>
    <cellStyle name="20% - Énfasis2 1" xfId="3"/>
    <cellStyle name="20% - Énfasis2 2" xfId="4"/>
    <cellStyle name="20% - Énfasis3 1" xfId="5"/>
    <cellStyle name="20% - Énfasis3 2" xfId="6"/>
    <cellStyle name="20% - Énfasis4 1" xfId="7"/>
    <cellStyle name="20% - Énfasis4 2" xfId="8"/>
    <cellStyle name="20% - Énfasis5 1" xfId="9"/>
    <cellStyle name="20% - Énfasis5 2" xfId="10"/>
    <cellStyle name="20% - Énfasis6 1" xfId="11"/>
    <cellStyle name="20% - Énfasis6 2" xfId="12"/>
    <cellStyle name="40% - Énfasis1 1" xfId="13"/>
    <cellStyle name="40% - Énfasis1 2" xfId="14"/>
    <cellStyle name="40% - Énfasis2 1" xfId="15"/>
    <cellStyle name="40% - Énfasis2 2" xfId="16"/>
    <cellStyle name="40% - Énfasis3" xfId="92" builtinId="39"/>
    <cellStyle name="40% - Énfasis3 1" xfId="17"/>
    <cellStyle name="40% - Énfasis3 2" xfId="18"/>
    <cellStyle name="40% - Énfasis4 1" xfId="19"/>
    <cellStyle name="40% - Énfasis4 2" xfId="20"/>
    <cellStyle name="40% - Énfasis5 1" xfId="21"/>
    <cellStyle name="40% - Énfasis5 2" xfId="22"/>
    <cellStyle name="40% - Énfasis6 1" xfId="23"/>
    <cellStyle name="40% - Énfasis6 2" xfId="24"/>
    <cellStyle name="60% - Énfasis1 1" xfId="25"/>
    <cellStyle name="60% - Énfasis1 2" xfId="26"/>
    <cellStyle name="60% - Énfasis2 1" xfId="27"/>
    <cellStyle name="60% - Énfasis2 2" xfId="28"/>
    <cellStyle name="60% - Énfasis3 1" xfId="29"/>
    <cellStyle name="60% - Énfasis3 2" xfId="30"/>
    <cellStyle name="60% - Énfasis4 1" xfId="31"/>
    <cellStyle name="60% - Énfasis4 2" xfId="32"/>
    <cellStyle name="60% - Énfasis5 1" xfId="33"/>
    <cellStyle name="60% - Énfasis5 2" xfId="34"/>
    <cellStyle name="60% - Énfasis6 1" xfId="35"/>
    <cellStyle name="60% - Énfasis6 2" xfId="36"/>
    <cellStyle name="Buena 1" xfId="37"/>
    <cellStyle name="Buena 2" xfId="38"/>
    <cellStyle name="Cálculo 1" xfId="39"/>
    <cellStyle name="Cálculo 2" xfId="40"/>
    <cellStyle name="Celda de comprobación 1" xfId="41"/>
    <cellStyle name="Celda de comprobación 2" xfId="42"/>
    <cellStyle name="Celda vinculada 1" xfId="43"/>
    <cellStyle name="Celda vinculada 2" xfId="44"/>
    <cellStyle name="Encabezado 4 1" xfId="45"/>
    <cellStyle name="Encabezado 4 2" xfId="46"/>
    <cellStyle name="Énfasis1 1" xfId="47"/>
    <cellStyle name="Énfasis1 2" xfId="48"/>
    <cellStyle name="Énfasis2 1" xfId="49"/>
    <cellStyle name="Énfasis2 2" xfId="50"/>
    <cellStyle name="Énfasis3 1" xfId="51"/>
    <cellStyle name="Énfasis3 2" xfId="52"/>
    <cellStyle name="Énfasis4 1" xfId="53"/>
    <cellStyle name="Énfasis4 2" xfId="54"/>
    <cellStyle name="Énfasis5 1" xfId="55"/>
    <cellStyle name="Énfasis5 2" xfId="56"/>
    <cellStyle name="Énfasis6 1" xfId="57"/>
    <cellStyle name="Énfasis6 2" xfId="58"/>
    <cellStyle name="Entrada 1" xfId="59"/>
    <cellStyle name="Entrada 2" xfId="60"/>
    <cellStyle name="Hipervínculo" xfId="89" builtinId="8"/>
    <cellStyle name="Incorrecto 1" xfId="61"/>
    <cellStyle name="Incorrecto 2" xfId="62"/>
    <cellStyle name="Neutral" xfId="63" builtinId="28" customBuiltin="1"/>
    <cellStyle name="Neutral 1" xfId="64"/>
    <cellStyle name="Neutral 2" xfId="65"/>
    <cellStyle name="Normal" xfId="0" builtinId="0"/>
    <cellStyle name="Normal 2" xfId="66"/>
    <cellStyle name="Normal 2 2" xfId="67"/>
    <cellStyle name="Normal 3" xfId="68"/>
    <cellStyle name="Normal 4" xfId="69"/>
    <cellStyle name="Normal 7" xfId="90"/>
    <cellStyle name="Normal 8" xfId="91"/>
    <cellStyle name="Notas 1" xfId="70"/>
    <cellStyle name="Notas 2" xfId="71"/>
    <cellStyle name="Salida 1" xfId="72"/>
    <cellStyle name="Salida 2" xfId="73"/>
    <cellStyle name="Texto de advertencia 1" xfId="74"/>
    <cellStyle name="Texto de advertencia 2" xfId="75"/>
    <cellStyle name="Texto explicativo 1" xfId="76"/>
    <cellStyle name="Texto explicativo 2" xfId="77"/>
    <cellStyle name="Título 1 1" xfId="78"/>
    <cellStyle name="Título 1 2" xfId="79"/>
    <cellStyle name="Título 2 1" xfId="80"/>
    <cellStyle name="Título 2 2" xfId="81"/>
    <cellStyle name="Título 3 1" xfId="82"/>
    <cellStyle name="Título 3 2" xfId="83"/>
    <cellStyle name="Título 4" xfId="84"/>
    <cellStyle name="Título 5" xfId="85"/>
    <cellStyle name="Total" xfId="86" builtinId="25" customBuiltin="1"/>
    <cellStyle name="Total 1" xfId="87"/>
    <cellStyle name="Total 2" xfId="88"/>
  </cellStyles>
  <dxfs count="31">
    <dxf>
      <font>
        <b val="0"/>
        <condense val="0"/>
        <extend val="0"/>
        <color indexed="20"/>
      </font>
      <fill>
        <patternFill patternType="solid">
          <fgColor indexed="29"/>
          <bgColor indexed="45"/>
        </patternFill>
      </fill>
    </dxf>
    <dxf>
      <font>
        <b val="0"/>
        <condense val="0"/>
        <extend val="0"/>
        <color indexed="20"/>
      </font>
      <fill>
        <patternFill patternType="solid">
          <fgColor indexed="29"/>
          <bgColor indexed="45"/>
        </patternFill>
      </fill>
    </dxf>
    <dxf>
      <font>
        <b val="0"/>
        <condense val="0"/>
        <extend val="0"/>
        <color indexed="20"/>
      </font>
      <fill>
        <patternFill patternType="solid">
          <fgColor indexed="29"/>
          <bgColor indexed="45"/>
        </patternFill>
      </fill>
    </dxf>
    <dxf>
      <font>
        <b val="0"/>
        <condense val="0"/>
        <extend val="0"/>
        <color indexed="20"/>
      </font>
      <fill>
        <patternFill patternType="solid">
          <fgColor indexed="29"/>
          <bgColor indexed="45"/>
        </patternFill>
      </fill>
    </dxf>
    <dxf>
      <font>
        <b val="0"/>
        <condense val="0"/>
        <extend val="0"/>
        <color indexed="20"/>
      </font>
      <fill>
        <patternFill patternType="solid">
          <fgColor indexed="29"/>
          <bgColor indexed="45"/>
        </patternFill>
      </fill>
    </dxf>
    <dxf>
      <font>
        <color rgb="FF8BC70E"/>
      </font>
      <fill>
        <patternFill>
          <fgColor indexed="64"/>
          <bgColor rgb="FFEBF608"/>
        </patternFill>
      </fill>
    </dxf>
    <dxf>
      <font>
        <b val="0"/>
        <condense val="0"/>
        <extend val="0"/>
        <color indexed="20"/>
      </font>
      <fill>
        <patternFill patternType="solid">
          <fgColor indexed="29"/>
          <bgColor indexed="45"/>
        </patternFill>
      </fill>
    </dxf>
    <dxf>
      <font>
        <b val="0"/>
        <condense val="0"/>
        <extend val="0"/>
        <color indexed="20"/>
      </font>
      <fill>
        <patternFill patternType="solid">
          <fgColor indexed="29"/>
          <bgColor indexed="45"/>
        </patternFill>
      </fill>
    </dxf>
    <dxf>
      <font>
        <b val="0"/>
        <condense val="0"/>
        <extend val="0"/>
        <color indexed="20"/>
      </font>
      <fill>
        <patternFill patternType="solid">
          <fgColor indexed="29"/>
          <bgColor indexed="45"/>
        </patternFill>
      </fill>
    </dxf>
    <dxf>
      <font>
        <b val="0"/>
        <condense val="0"/>
        <extend val="0"/>
        <color indexed="20"/>
      </font>
      <fill>
        <patternFill patternType="solid">
          <fgColor indexed="29"/>
          <bgColor indexed="45"/>
        </patternFill>
      </fill>
    </dxf>
    <dxf>
      <font>
        <b val="0"/>
        <condense val="0"/>
        <extend val="0"/>
        <color indexed="20"/>
      </font>
      <fill>
        <patternFill patternType="solid">
          <fgColor indexed="29"/>
          <bgColor indexed="45"/>
        </patternFill>
      </fill>
    </dxf>
    <dxf>
      <font>
        <b val="0"/>
        <condense val="0"/>
        <extend val="0"/>
        <color indexed="20"/>
      </font>
      <fill>
        <patternFill patternType="solid">
          <fgColor indexed="29"/>
          <bgColor indexed="45"/>
        </patternFill>
      </fill>
    </dxf>
    <dxf>
      <font>
        <b val="0"/>
        <condense val="0"/>
        <extend val="0"/>
        <color indexed="20"/>
      </font>
      <fill>
        <patternFill patternType="solid">
          <fgColor indexed="29"/>
          <bgColor indexed="45"/>
        </patternFill>
      </fill>
    </dxf>
    <dxf>
      <font>
        <b val="0"/>
        <condense val="0"/>
        <extend val="0"/>
        <color indexed="20"/>
      </font>
      <fill>
        <patternFill patternType="solid">
          <fgColor indexed="29"/>
          <bgColor indexed="45"/>
        </patternFill>
      </fill>
    </dxf>
    <dxf>
      <font>
        <b val="0"/>
        <condense val="0"/>
        <extend val="0"/>
        <color indexed="20"/>
      </font>
      <fill>
        <patternFill patternType="solid">
          <fgColor indexed="29"/>
          <bgColor indexed="45"/>
        </patternFill>
      </fill>
    </dxf>
    <dxf>
      <font>
        <b val="0"/>
        <condense val="0"/>
        <extend val="0"/>
        <color indexed="20"/>
      </font>
      <fill>
        <patternFill patternType="solid">
          <fgColor indexed="29"/>
          <bgColor indexed="45"/>
        </patternFill>
      </fill>
    </dxf>
    <dxf>
      <font>
        <b val="0"/>
        <condense val="0"/>
        <extend val="0"/>
        <color indexed="20"/>
      </font>
      <fill>
        <patternFill patternType="solid">
          <fgColor indexed="29"/>
          <bgColor indexed="45"/>
        </patternFill>
      </fill>
    </dxf>
    <dxf>
      <font>
        <b val="0"/>
        <condense val="0"/>
        <extend val="0"/>
        <color indexed="20"/>
      </font>
      <fill>
        <patternFill patternType="solid">
          <fgColor indexed="29"/>
          <bgColor indexed="45"/>
        </patternFill>
      </fill>
    </dxf>
    <dxf>
      <font>
        <b val="0"/>
        <condense val="0"/>
        <extend val="0"/>
        <color indexed="20"/>
      </font>
      <fill>
        <patternFill patternType="solid">
          <fgColor indexed="29"/>
          <bgColor indexed="45"/>
        </patternFill>
      </fill>
    </dxf>
    <dxf>
      <font>
        <b val="0"/>
        <condense val="0"/>
        <extend val="0"/>
        <color indexed="20"/>
      </font>
      <fill>
        <patternFill patternType="solid">
          <fgColor indexed="29"/>
          <bgColor indexed="45"/>
        </patternFill>
      </fill>
    </dxf>
    <dxf>
      <font>
        <b val="0"/>
        <condense val="0"/>
        <extend val="0"/>
        <color indexed="20"/>
      </font>
      <fill>
        <patternFill patternType="solid">
          <fgColor indexed="29"/>
          <bgColor indexed="45"/>
        </patternFill>
      </fill>
    </dxf>
    <dxf>
      <font>
        <b val="0"/>
        <condense val="0"/>
        <extend val="0"/>
        <color indexed="20"/>
      </font>
      <fill>
        <patternFill patternType="solid">
          <fgColor indexed="29"/>
          <bgColor indexed="45"/>
        </patternFill>
      </fill>
    </dxf>
    <dxf>
      <font>
        <b val="0"/>
        <condense val="0"/>
        <extend val="0"/>
        <color indexed="20"/>
      </font>
      <fill>
        <patternFill patternType="solid">
          <fgColor indexed="29"/>
          <bgColor indexed="45"/>
        </patternFill>
      </fill>
    </dxf>
    <dxf>
      <font>
        <b val="0"/>
        <condense val="0"/>
        <extend val="0"/>
        <color indexed="20"/>
      </font>
      <fill>
        <patternFill patternType="solid">
          <fgColor indexed="29"/>
          <bgColor indexed="45"/>
        </patternFill>
      </fill>
    </dxf>
    <dxf>
      <font>
        <b val="0"/>
        <condense val="0"/>
        <extend val="0"/>
        <color indexed="20"/>
      </font>
      <fill>
        <patternFill patternType="solid">
          <fgColor indexed="29"/>
          <bgColor indexed="45"/>
        </patternFill>
      </fill>
    </dxf>
    <dxf>
      <font>
        <b val="0"/>
        <condense val="0"/>
        <extend val="0"/>
        <color indexed="20"/>
      </font>
      <fill>
        <patternFill patternType="solid">
          <fgColor indexed="29"/>
          <bgColor indexed="45"/>
        </patternFill>
      </fill>
    </dxf>
    <dxf>
      <font>
        <b val="0"/>
        <condense val="0"/>
        <extend val="0"/>
        <color indexed="20"/>
      </font>
      <fill>
        <patternFill patternType="solid">
          <fgColor indexed="29"/>
          <bgColor indexed="45"/>
        </patternFill>
      </fill>
    </dxf>
    <dxf>
      <font>
        <b val="0"/>
        <condense val="0"/>
        <extend val="0"/>
        <color indexed="20"/>
      </font>
      <fill>
        <patternFill patternType="solid">
          <fgColor indexed="29"/>
          <bgColor indexed="45"/>
        </patternFill>
      </fill>
    </dxf>
    <dxf>
      <font>
        <b val="0"/>
        <condense val="0"/>
        <extend val="0"/>
        <color indexed="20"/>
      </font>
      <fill>
        <patternFill patternType="solid">
          <fgColor indexed="29"/>
          <bgColor indexed="45"/>
        </patternFill>
      </fill>
    </dxf>
    <dxf>
      <font>
        <b val="0"/>
        <condense val="0"/>
        <extend val="0"/>
        <color indexed="20"/>
      </font>
      <fill>
        <patternFill patternType="solid">
          <fgColor indexed="29"/>
          <bgColor indexed="45"/>
        </patternFill>
      </fill>
    </dxf>
    <dxf>
      <font>
        <b val="0"/>
        <condense val="0"/>
        <extend val="0"/>
        <color indexed="20"/>
      </font>
      <fill>
        <patternFill patternType="solid">
          <fgColor indexed="29"/>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371475</xdr:colOff>
          <xdr:row>19</xdr:row>
          <xdr:rowOff>19050</xdr:rowOff>
        </xdr:from>
        <xdr:to>
          <xdr:col>4</xdr:col>
          <xdr:colOff>762000</xdr:colOff>
          <xdr:row>21</xdr:row>
          <xdr:rowOff>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s-CO" sz="1000" b="1" i="0" u="none" strike="noStrike" baseline="0">
                  <a:solidFill>
                    <a:srgbClr val="000000"/>
                  </a:solidFill>
                  <a:latin typeface="Arial"/>
                  <a:cs typeface="Arial"/>
                </a:rPr>
                <a:t>Descargar referentes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323850</xdr:colOff>
          <xdr:row>19</xdr:row>
          <xdr:rowOff>38100</xdr:rowOff>
        </xdr:from>
        <xdr:to>
          <xdr:col>7</xdr:col>
          <xdr:colOff>19050</xdr:colOff>
          <xdr:row>20</xdr:row>
          <xdr:rowOff>152400</xdr:rowOff>
        </xdr:to>
        <xdr:sp macro="" textlink="">
          <xdr:nvSpPr>
            <xdr:cNvPr id="3077" name="Button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s-CO" sz="1000" b="1" i="0" u="none" strike="noStrike" baseline="0">
                  <a:solidFill>
                    <a:srgbClr val="000000"/>
                  </a:solidFill>
                  <a:latin typeface="Arial"/>
                  <a:cs typeface="Arial"/>
                </a:rPr>
                <a:t>Administrador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1019175</xdr:colOff>
          <xdr:row>19</xdr:row>
          <xdr:rowOff>19050</xdr:rowOff>
        </xdr:from>
        <xdr:to>
          <xdr:col>9</xdr:col>
          <xdr:colOff>685800</xdr:colOff>
          <xdr:row>20</xdr:row>
          <xdr:rowOff>161925</xdr:rowOff>
        </xdr:to>
        <xdr:sp macro="" textlink="">
          <xdr:nvSpPr>
            <xdr:cNvPr id="3078" name="BotonTabla"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s-CO" sz="1000" b="1" i="0" u="none" strike="noStrike" baseline="0">
                  <a:solidFill>
                    <a:srgbClr val="000000"/>
                  </a:solidFill>
                  <a:latin typeface="Arial"/>
                  <a:cs typeface="Arial"/>
                </a:rPr>
                <a:t>Generar tablas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1019175</xdr:colOff>
          <xdr:row>19</xdr:row>
          <xdr:rowOff>28575</xdr:rowOff>
        </xdr:from>
        <xdr:to>
          <xdr:col>9</xdr:col>
          <xdr:colOff>2533650</xdr:colOff>
          <xdr:row>20</xdr:row>
          <xdr:rowOff>133350</xdr:rowOff>
        </xdr:to>
        <xdr:sp macro="" textlink="">
          <xdr:nvSpPr>
            <xdr:cNvPr id="3080" name="BotonDatos"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s-CO" sz="1000" b="1" i="0" u="none" strike="noStrike" baseline="0">
                  <a:solidFill>
                    <a:srgbClr val="000000"/>
                  </a:solidFill>
                  <a:latin typeface="Arial"/>
                  <a:cs typeface="Arial"/>
                </a:rPr>
                <a:t>Cargar datos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238125</xdr:colOff>
          <xdr:row>19</xdr:row>
          <xdr:rowOff>28575</xdr:rowOff>
        </xdr:from>
        <xdr:to>
          <xdr:col>8</xdr:col>
          <xdr:colOff>695325</xdr:colOff>
          <xdr:row>20</xdr:row>
          <xdr:rowOff>142875</xdr:rowOff>
        </xdr:to>
        <xdr:sp macro="" textlink="">
          <xdr:nvSpPr>
            <xdr:cNvPr id="3081" name="Button 9" hidden="1">
              <a:extLst>
                <a:ext uri="{63B3BB69-23CF-44E3-9099-C40C66FF867C}">
                  <a14:compatExt spid="_x0000_s308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s-CO" sz="1000" b="1" i="0" u="none" strike="noStrike" baseline="0">
                  <a:solidFill>
                    <a:srgbClr val="000000"/>
                  </a:solidFill>
                  <a:latin typeface="Arial"/>
                  <a:cs typeface="Arial"/>
                </a:rPr>
                <a:t>Validar Datos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31</xdr:col>
          <xdr:colOff>114300</xdr:colOff>
          <xdr:row>0</xdr:row>
          <xdr:rowOff>57150</xdr:rowOff>
        </xdr:from>
        <xdr:to>
          <xdr:col>31</xdr:col>
          <xdr:colOff>2419350</xdr:colOff>
          <xdr:row>1</xdr:row>
          <xdr:rowOff>133350</xdr:rowOff>
        </xdr:to>
        <xdr:sp macro="" textlink="">
          <xdr:nvSpPr>
            <xdr:cNvPr id="4104" name="Button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s-CO" sz="1000" b="0" i="0" u="none" strike="noStrike" baseline="0">
                  <a:solidFill>
                    <a:srgbClr val="000000"/>
                  </a:solidFill>
                  <a:latin typeface="Arial"/>
                  <a:cs typeface="Arial"/>
                </a:rPr>
                <a:t>Detectar muestras repetidas</a:t>
              </a:r>
            </a:p>
          </xdr:txBody>
        </xdr:sp>
        <xdr:clientData fPrintsWithSheet="0"/>
      </xdr:twoCellAnchor>
    </mc:Choice>
    <mc:Fallback/>
  </mc:AlternateContent>
  <xdr:twoCellAnchor>
    <xdr:from>
      <xdr:col>31</xdr:col>
      <xdr:colOff>123264</xdr:colOff>
      <xdr:row>3</xdr:row>
      <xdr:rowOff>21292</xdr:rowOff>
    </xdr:from>
    <xdr:to>
      <xdr:col>32</xdr:col>
      <xdr:colOff>22412</xdr:colOff>
      <xdr:row>4</xdr:row>
      <xdr:rowOff>112059</xdr:rowOff>
    </xdr:to>
    <xdr:sp macro="[0]!ORDENARCOLUMNA" textlink="">
      <xdr:nvSpPr>
        <xdr:cNvPr id="2" name="Rectángulo 1"/>
        <xdr:cNvSpPr/>
      </xdr:nvSpPr>
      <xdr:spPr bwMode="auto">
        <a:xfrm>
          <a:off x="27465617" y="671233"/>
          <a:ext cx="829236" cy="281267"/>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lIns="18288" tIns="0" rIns="0" bIns="0" rtlCol="0" anchor="ctr" upright="1"/>
        <a:lstStyle/>
        <a:p>
          <a:pPr algn="ctr"/>
          <a:r>
            <a:rPr lang="es-CO" sz="1100"/>
            <a:t>Ordenar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jacosta/Spark/user/jacosta@firewall.invemar.org.co/downloads/LSI_CHENGUE/DATOS_CHENGUE/ARCHIVOS%20SIB/PLANILLAS%20EXCEL/PLANTILLAS/INGRESO%20MUESTRAS%20V2.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de referencia"/>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rgos.invemar.org.co/api/estaciones/get-entidades"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hyperlink" Target="http://cinto.invemar.org.co/download/Plantillas_ARGOS_Plus/"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D1:M20"/>
  <sheetViews>
    <sheetView topLeftCell="B1" zoomScale="95" zoomScaleNormal="95" workbookViewId="0">
      <selection activeCell="E5" sqref="E5"/>
    </sheetView>
  </sheetViews>
  <sheetFormatPr baseColWidth="10" defaultColWidth="11.42578125" defaultRowHeight="12.75" x14ac:dyDescent="0.2"/>
  <cols>
    <col min="1" max="3" width="11.42578125" style="15"/>
    <col min="4" max="4" width="14" style="13" bestFit="1" customWidth="1"/>
    <col min="5" max="5" width="90.7109375" style="13" customWidth="1"/>
    <col min="6" max="6" width="26.7109375" style="13" customWidth="1"/>
    <col min="7" max="16384" width="11.42578125" style="15"/>
  </cols>
  <sheetData>
    <row r="1" spans="4:13" customFormat="1" x14ac:dyDescent="0.2">
      <c r="D1" s="13"/>
      <c r="E1" s="14"/>
      <c r="F1" s="13"/>
    </row>
    <row r="2" spans="4:13" customFormat="1" x14ac:dyDescent="0.2"/>
    <row r="3" spans="4:13" customFormat="1" ht="15" x14ac:dyDescent="0.2">
      <c r="D3" s="244" t="s">
        <v>0</v>
      </c>
      <c r="E3" s="244"/>
      <c r="F3" s="244"/>
    </row>
    <row r="4" spans="4:13" ht="30" customHeight="1" x14ac:dyDescent="0.2">
      <c r="D4" s="148" t="s">
        <v>1</v>
      </c>
      <c r="E4" s="148" t="s">
        <v>2</v>
      </c>
      <c r="F4" s="148" t="s">
        <v>3</v>
      </c>
    </row>
    <row r="5" spans="4:13" ht="138.75" customHeight="1" x14ac:dyDescent="0.2">
      <c r="D5" s="239" t="s">
        <v>2535</v>
      </c>
      <c r="E5" s="242" t="s">
        <v>2550</v>
      </c>
      <c r="F5" s="238">
        <v>44636</v>
      </c>
    </row>
    <row r="6" spans="4:13" ht="75.75" customHeight="1" x14ac:dyDescent="0.2">
      <c r="D6" s="239" t="s">
        <v>2527</v>
      </c>
      <c r="E6" s="236" t="s">
        <v>2528</v>
      </c>
      <c r="F6" s="238">
        <v>44831</v>
      </c>
    </row>
    <row r="7" spans="4:13" ht="30" customHeight="1" x14ac:dyDescent="0.2">
      <c r="D7" s="239" t="s">
        <v>2510</v>
      </c>
      <c r="E7" s="236" t="s">
        <v>2511</v>
      </c>
      <c r="F7" s="235">
        <v>44777</v>
      </c>
    </row>
    <row r="8" spans="4:13" ht="30" customHeight="1" x14ac:dyDescent="0.2">
      <c r="D8" s="205" t="s">
        <v>2503</v>
      </c>
      <c r="E8" s="206" t="s">
        <v>2504</v>
      </c>
      <c r="F8" s="208">
        <v>44691</v>
      </c>
    </row>
    <row r="9" spans="4:13" ht="30" customHeight="1" x14ac:dyDescent="0.2">
      <c r="D9" s="205" t="s">
        <v>2424</v>
      </c>
      <c r="E9" s="206" t="s">
        <v>2394</v>
      </c>
      <c r="F9" s="208">
        <v>44683</v>
      </c>
      <c r="I9" s="207"/>
      <c r="J9" s="207"/>
      <c r="K9" s="207"/>
      <c r="L9" s="207"/>
      <c r="M9" s="207"/>
    </row>
    <row r="10" spans="4:13" customFormat="1" ht="30" customHeight="1" x14ac:dyDescent="0.2">
      <c r="D10" s="160" t="s">
        <v>2374</v>
      </c>
      <c r="E10" s="160" t="s">
        <v>2375</v>
      </c>
      <c r="F10" s="159">
        <v>44596</v>
      </c>
    </row>
    <row r="11" spans="4:13" ht="30" customHeight="1" x14ac:dyDescent="0.2">
      <c r="D11" s="176" t="s">
        <v>2307</v>
      </c>
      <c r="E11" s="175" t="s">
        <v>2308</v>
      </c>
      <c r="F11" s="174">
        <v>44509</v>
      </c>
    </row>
    <row r="12" spans="4:13" ht="105" customHeight="1" x14ac:dyDescent="0.2">
      <c r="D12" s="161" t="s">
        <v>2277</v>
      </c>
      <c r="E12" s="157" t="s">
        <v>2278</v>
      </c>
      <c r="F12" s="158">
        <v>44425</v>
      </c>
    </row>
    <row r="13" spans="4:13" ht="132.75" customHeight="1" x14ac:dyDescent="0.2">
      <c r="D13" s="160" t="s">
        <v>4</v>
      </c>
      <c r="E13" s="156" t="s">
        <v>5</v>
      </c>
      <c r="F13" s="159">
        <v>44197</v>
      </c>
    </row>
    <row r="14" spans="4:13" ht="50.25" customHeight="1" x14ac:dyDescent="0.2">
      <c r="D14" s="105" t="s">
        <v>6</v>
      </c>
      <c r="E14" s="133" t="s">
        <v>7</v>
      </c>
      <c r="F14" s="106">
        <v>43860</v>
      </c>
    </row>
    <row r="15" spans="4:13" ht="51.75" customHeight="1" x14ac:dyDescent="0.2">
      <c r="D15" s="107" t="s">
        <v>8</v>
      </c>
      <c r="E15" s="134" t="s">
        <v>9</v>
      </c>
      <c r="F15" s="108">
        <v>43507</v>
      </c>
    </row>
    <row r="16" spans="4:13" ht="64.5" customHeight="1" x14ac:dyDescent="0.2">
      <c r="D16" s="109" t="s">
        <v>10</v>
      </c>
      <c r="E16" s="135" t="s">
        <v>11</v>
      </c>
      <c r="F16" s="110">
        <v>43482</v>
      </c>
    </row>
    <row r="17" spans="4:6" ht="24.75" customHeight="1" x14ac:dyDescent="0.2">
      <c r="D17" s="109" t="s">
        <v>12</v>
      </c>
      <c r="E17" s="135" t="s">
        <v>13</v>
      </c>
      <c r="F17" s="110">
        <v>43479</v>
      </c>
    </row>
    <row r="18" spans="4:6" ht="21" customHeight="1" x14ac:dyDescent="0.2">
      <c r="D18" s="107" t="s">
        <v>14</v>
      </c>
      <c r="E18" s="136" t="s">
        <v>15</v>
      </c>
      <c r="F18" s="108">
        <v>43321</v>
      </c>
    </row>
    <row r="19" spans="4:6" ht="32.25" customHeight="1" x14ac:dyDescent="0.2">
      <c r="D19" s="107" t="s">
        <v>16</v>
      </c>
      <c r="E19" s="136" t="s">
        <v>17</v>
      </c>
      <c r="F19" s="108">
        <v>43313</v>
      </c>
    </row>
    <row r="20" spans="4:6" ht="27.75" customHeight="1" x14ac:dyDescent="0.2">
      <c r="D20" s="109" t="s">
        <v>18</v>
      </c>
      <c r="E20" s="137" t="s">
        <v>19</v>
      </c>
      <c r="F20" s="110">
        <v>43203</v>
      </c>
    </row>
  </sheetData>
  <sheetProtection algorithmName="SHA-512" hashValue="p8wY8A04aTW4pOBcKTnbFWPkma1ICiHzIyv50Nk54b/9aIHQStF+EXUQAu7FSxy6YelAxC02WlfDqPU4/tcRzQ==" saltValue="X9/tW40/ZaX/aw4BoFd98Q==" spinCount="100000" sheet="1" selectLockedCells="1"/>
  <mergeCells count="1">
    <mergeCell ref="D3:F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L68"/>
  <sheetViews>
    <sheetView topLeftCell="A28" workbookViewId="0">
      <selection activeCell="C52" sqref="C52"/>
    </sheetView>
  </sheetViews>
  <sheetFormatPr baseColWidth="10" defaultColWidth="11.42578125" defaultRowHeight="12.75" x14ac:dyDescent="0.2"/>
  <cols>
    <col min="1" max="1" width="36.140625" style="69" bestFit="1" customWidth="1"/>
    <col min="2" max="2" width="30.5703125" style="69" customWidth="1"/>
    <col min="3" max="3" width="22.42578125" style="69" customWidth="1"/>
    <col min="4" max="7" width="15.28515625" style="69" bestFit="1" customWidth="1"/>
    <col min="8" max="16384" width="11.42578125" style="69"/>
  </cols>
  <sheetData>
    <row r="1" spans="1:3" ht="15" customHeight="1" x14ac:dyDescent="0.2">
      <c r="A1" s="249" t="s">
        <v>20</v>
      </c>
      <c r="B1" s="68" t="s">
        <v>21</v>
      </c>
      <c r="C1" s="69" t="s">
        <v>22</v>
      </c>
    </row>
    <row r="2" spans="1:3" ht="15" customHeight="1" x14ac:dyDescent="0.2">
      <c r="A2" s="250"/>
      <c r="B2" s="68" t="s">
        <v>23</v>
      </c>
      <c r="C2" s="69">
        <v>3</v>
      </c>
    </row>
    <row r="3" spans="1:3" ht="15" customHeight="1" x14ac:dyDescent="0.2">
      <c r="A3" s="251"/>
      <c r="B3" s="68" t="s">
        <v>24</v>
      </c>
      <c r="C3" s="69">
        <v>510</v>
      </c>
    </row>
    <row r="4" spans="1:3" x14ac:dyDescent="0.2">
      <c r="A4" s="252" t="s">
        <v>25</v>
      </c>
      <c r="B4" s="70" t="s">
        <v>26</v>
      </c>
      <c r="C4" s="69">
        <v>3</v>
      </c>
    </row>
    <row r="5" spans="1:3" x14ac:dyDescent="0.2">
      <c r="A5" s="253"/>
      <c r="B5" s="70" t="s">
        <v>27</v>
      </c>
      <c r="C5" s="69">
        <v>3</v>
      </c>
    </row>
    <row r="6" spans="1:3" x14ac:dyDescent="0.2">
      <c r="A6" s="254"/>
      <c r="B6" s="70" t="s">
        <v>28</v>
      </c>
      <c r="C6" s="69">
        <v>200</v>
      </c>
    </row>
    <row r="7" spans="1:3" ht="15" x14ac:dyDescent="0.2">
      <c r="A7" s="71" t="s">
        <v>29</v>
      </c>
      <c r="B7" s="72" t="s">
        <v>30</v>
      </c>
      <c r="C7" s="73">
        <v>2239</v>
      </c>
    </row>
    <row r="8" spans="1:3" x14ac:dyDescent="0.2">
      <c r="A8" s="255" t="s">
        <v>31</v>
      </c>
      <c r="B8" s="74" t="s">
        <v>25</v>
      </c>
      <c r="C8" s="69">
        <v>3</v>
      </c>
    </row>
    <row r="9" spans="1:3" x14ac:dyDescent="0.2">
      <c r="A9" s="256"/>
      <c r="B9" s="74" t="s">
        <v>30</v>
      </c>
      <c r="C9" s="69">
        <v>2239</v>
      </c>
    </row>
    <row r="10" spans="1:3" ht="15" x14ac:dyDescent="0.25">
      <c r="A10" s="257" t="s">
        <v>32</v>
      </c>
      <c r="B10" s="75" t="s">
        <v>33</v>
      </c>
      <c r="C10" s="122" t="s">
        <v>34</v>
      </c>
    </row>
    <row r="11" spans="1:3" ht="15" x14ac:dyDescent="0.25">
      <c r="A11" s="257"/>
      <c r="B11" s="75" t="s">
        <v>35</v>
      </c>
      <c r="C11" s="69" t="s">
        <v>36</v>
      </c>
    </row>
    <row r="12" spans="1:3" ht="15" x14ac:dyDescent="0.25">
      <c r="A12" s="257"/>
      <c r="B12" s="75" t="s">
        <v>37</v>
      </c>
      <c r="C12" s="122">
        <v>2239</v>
      </c>
    </row>
    <row r="13" spans="1:3" ht="15" x14ac:dyDescent="0.25">
      <c r="A13" s="257"/>
      <c r="B13" s="75" t="s">
        <v>38</v>
      </c>
      <c r="C13" s="69">
        <v>3</v>
      </c>
    </row>
    <row r="14" spans="1:3" ht="15" x14ac:dyDescent="0.25">
      <c r="A14" s="257"/>
      <c r="B14" s="75" t="s">
        <v>39</v>
      </c>
      <c r="C14" s="69">
        <v>224</v>
      </c>
    </row>
    <row r="15" spans="1:3" ht="15" x14ac:dyDescent="0.25">
      <c r="A15" s="257"/>
      <c r="B15" s="75" t="s">
        <v>40</v>
      </c>
      <c r="C15" s="122" t="s">
        <v>41</v>
      </c>
    </row>
    <row r="16" spans="1:3" x14ac:dyDescent="0.2">
      <c r="A16" s="257"/>
      <c r="B16" s="76" t="s">
        <v>42</v>
      </c>
    </row>
    <row r="17" spans="1:12" x14ac:dyDescent="0.2">
      <c r="A17" s="77"/>
      <c r="B17" s="78" t="s">
        <v>43</v>
      </c>
      <c r="C17" s="69">
        <v>510</v>
      </c>
    </row>
    <row r="18" spans="1:12" ht="15" x14ac:dyDescent="0.25">
      <c r="A18" s="258" t="s">
        <v>44</v>
      </c>
      <c r="B18" s="79" t="s">
        <v>33</v>
      </c>
      <c r="C18" s="122" t="s">
        <v>34</v>
      </c>
      <c r="D18" s="122" t="s">
        <v>34</v>
      </c>
      <c r="E18" s="152" t="s">
        <v>34</v>
      </c>
      <c r="F18" s="153" t="s">
        <v>34</v>
      </c>
      <c r="G18" s="153" t="s">
        <v>34</v>
      </c>
      <c r="H18" s="198" t="s">
        <v>34</v>
      </c>
    </row>
    <row r="19" spans="1:12" ht="15" x14ac:dyDescent="0.25">
      <c r="A19" s="258"/>
      <c r="B19" s="79" t="s">
        <v>45</v>
      </c>
      <c r="C19" s="69">
        <v>901</v>
      </c>
      <c r="D19" s="69">
        <v>860</v>
      </c>
      <c r="E19">
        <v>1055</v>
      </c>
      <c r="F19" s="115">
        <v>1169</v>
      </c>
      <c r="G19" s="116">
        <v>1170</v>
      </c>
      <c r="H19" s="69">
        <v>127</v>
      </c>
    </row>
    <row r="20" spans="1:12" ht="15" x14ac:dyDescent="0.25">
      <c r="A20" s="258"/>
      <c r="B20" s="79" t="s">
        <v>38</v>
      </c>
      <c r="C20" s="69">
        <v>3</v>
      </c>
      <c r="D20" s="69">
        <v>3</v>
      </c>
      <c r="E20">
        <v>3</v>
      </c>
      <c r="F20">
        <v>3</v>
      </c>
      <c r="G20">
        <v>3</v>
      </c>
      <c r="H20" s="69">
        <v>3</v>
      </c>
    </row>
    <row r="21" spans="1:12" ht="15" x14ac:dyDescent="0.25">
      <c r="A21" s="258"/>
      <c r="B21" s="79" t="s">
        <v>46</v>
      </c>
      <c r="C21" s="69">
        <v>100</v>
      </c>
      <c r="D21" s="69">
        <v>109</v>
      </c>
      <c r="E21">
        <v>100</v>
      </c>
      <c r="F21">
        <v>100</v>
      </c>
      <c r="G21">
        <v>100</v>
      </c>
      <c r="H21" s="69">
        <v>100</v>
      </c>
    </row>
    <row r="22" spans="1:12" ht="15" x14ac:dyDescent="0.25">
      <c r="A22" s="258"/>
      <c r="B22" s="80" t="s">
        <v>47</v>
      </c>
      <c r="C22" s="122" t="s">
        <v>48</v>
      </c>
      <c r="D22" s="122" t="s">
        <v>49</v>
      </c>
      <c r="E22" t="s">
        <v>50</v>
      </c>
      <c r="F22" t="s">
        <v>51</v>
      </c>
      <c r="G22" t="s">
        <v>52</v>
      </c>
      <c r="H22" s="69" t="s">
        <v>2376</v>
      </c>
    </row>
    <row r="23" spans="1:12" x14ac:dyDescent="0.2">
      <c r="A23" s="77"/>
      <c r="B23" s="81" t="s">
        <v>43</v>
      </c>
      <c r="C23" s="69">
        <v>510</v>
      </c>
      <c r="D23" s="69">
        <v>510</v>
      </c>
      <c r="E23" s="69">
        <v>510</v>
      </c>
      <c r="F23" s="69">
        <v>510</v>
      </c>
      <c r="G23" s="69">
        <v>510</v>
      </c>
      <c r="H23" s="69">
        <v>150</v>
      </c>
    </row>
    <row r="24" spans="1:12" ht="15" x14ac:dyDescent="0.25">
      <c r="A24" s="259" t="s">
        <v>53</v>
      </c>
      <c r="B24" s="82" t="s">
        <v>54</v>
      </c>
      <c r="C24" s="122" t="s">
        <v>55</v>
      </c>
    </row>
    <row r="25" spans="1:12" ht="15" x14ac:dyDescent="0.25">
      <c r="A25" s="259"/>
      <c r="B25" s="82" t="s">
        <v>33</v>
      </c>
      <c r="C25" s="122" t="s">
        <v>56</v>
      </c>
    </row>
    <row r="26" spans="1:12" ht="15" x14ac:dyDescent="0.25">
      <c r="A26" s="259"/>
      <c r="B26" s="83" t="s">
        <v>42</v>
      </c>
      <c r="C26" s="122" t="s">
        <v>57</v>
      </c>
    </row>
    <row r="27" spans="1:12" x14ac:dyDescent="0.2">
      <c r="A27" s="259"/>
      <c r="B27" s="83" t="s">
        <v>58</v>
      </c>
      <c r="C27" s="69">
        <v>1</v>
      </c>
    </row>
    <row r="28" spans="1:12" x14ac:dyDescent="0.2">
      <c r="A28" s="77"/>
      <c r="B28" s="84" t="s">
        <v>43</v>
      </c>
      <c r="C28" s="69">
        <v>510</v>
      </c>
    </row>
    <row r="29" spans="1:12" ht="15" x14ac:dyDescent="0.25">
      <c r="A29" s="246" t="s">
        <v>59</v>
      </c>
      <c r="B29" s="85" t="s">
        <v>45</v>
      </c>
      <c r="C29" s="69">
        <v>250</v>
      </c>
      <c r="D29" s="69">
        <v>585</v>
      </c>
      <c r="E29" s="69">
        <v>249</v>
      </c>
      <c r="F29" s="69">
        <v>282</v>
      </c>
      <c r="G29" s="69">
        <v>252</v>
      </c>
      <c r="H29" s="69">
        <v>281</v>
      </c>
      <c r="I29" s="69">
        <v>270</v>
      </c>
      <c r="J29" s="69">
        <v>372</v>
      </c>
      <c r="K29" s="69">
        <v>263</v>
      </c>
    </row>
    <row r="30" spans="1:12" ht="15" x14ac:dyDescent="0.25">
      <c r="A30" s="246"/>
      <c r="B30" s="85" t="s">
        <v>38</v>
      </c>
      <c r="C30" s="69">
        <v>3</v>
      </c>
      <c r="D30" s="69">
        <v>3</v>
      </c>
      <c r="E30" s="69">
        <v>3</v>
      </c>
      <c r="F30" s="69">
        <v>3</v>
      </c>
      <c r="G30" s="69">
        <v>3</v>
      </c>
      <c r="H30" s="69">
        <v>3</v>
      </c>
      <c r="I30" s="69">
        <v>3</v>
      </c>
      <c r="J30" s="69">
        <v>3</v>
      </c>
      <c r="K30" s="69">
        <v>3</v>
      </c>
    </row>
    <row r="31" spans="1:12" ht="15" x14ac:dyDescent="0.25">
      <c r="A31" s="246"/>
      <c r="B31" s="85" t="s">
        <v>46</v>
      </c>
      <c r="C31" s="69">
        <v>100</v>
      </c>
      <c r="D31" s="69">
        <v>100</v>
      </c>
      <c r="E31" s="69">
        <v>100</v>
      </c>
      <c r="F31" s="69">
        <v>100</v>
      </c>
      <c r="G31" s="122">
        <v>100</v>
      </c>
      <c r="H31" s="69">
        <v>100</v>
      </c>
      <c r="I31" s="69">
        <v>11</v>
      </c>
      <c r="J31" s="69">
        <v>10</v>
      </c>
      <c r="K31" s="122">
        <v>10</v>
      </c>
      <c r="L31" s="122"/>
    </row>
    <row r="32" spans="1:12" ht="15" x14ac:dyDescent="0.25">
      <c r="A32" s="246"/>
      <c r="B32" s="85" t="s">
        <v>54</v>
      </c>
      <c r="C32" s="122" t="s">
        <v>55</v>
      </c>
      <c r="D32" s="122" t="s">
        <v>55</v>
      </c>
      <c r="E32" s="122" t="s">
        <v>55</v>
      </c>
      <c r="F32" s="122" t="s">
        <v>55</v>
      </c>
      <c r="G32" s="122" t="s">
        <v>55</v>
      </c>
      <c r="H32" s="122" t="s">
        <v>55</v>
      </c>
      <c r="I32" s="122" t="s">
        <v>55</v>
      </c>
      <c r="J32" s="122" t="s">
        <v>55</v>
      </c>
      <c r="K32" s="122" t="s">
        <v>55</v>
      </c>
      <c r="L32" s="122"/>
    </row>
    <row r="33" spans="1:11" x14ac:dyDescent="0.2">
      <c r="A33" s="246"/>
      <c r="B33" s="86" t="s">
        <v>60</v>
      </c>
      <c r="I33" s="69" t="s">
        <v>61</v>
      </c>
      <c r="J33" s="69" t="s">
        <v>62</v>
      </c>
      <c r="K33" s="69" t="s">
        <v>62</v>
      </c>
    </row>
    <row r="34" spans="1:11" ht="15" x14ac:dyDescent="0.25">
      <c r="A34" s="246"/>
      <c r="B34" s="86" t="s">
        <v>47</v>
      </c>
      <c r="C34" s="122" t="s">
        <v>63</v>
      </c>
      <c r="D34" s="122" t="s">
        <v>64</v>
      </c>
      <c r="E34" s="122" t="s">
        <v>65</v>
      </c>
      <c r="F34" s="122" t="s">
        <v>66</v>
      </c>
      <c r="G34" s="122" t="s">
        <v>67</v>
      </c>
      <c r="H34" s="234" t="s">
        <v>2524</v>
      </c>
      <c r="I34" s="69" t="s">
        <v>68</v>
      </c>
      <c r="J34" s="69" t="s">
        <v>69</v>
      </c>
      <c r="K34" s="69" t="s">
        <v>70</v>
      </c>
    </row>
    <row r="35" spans="1:11" x14ac:dyDescent="0.2">
      <c r="A35" s="246"/>
      <c r="B35" s="86" t="s">
        <v>71</v>
      </c>
    </row>
    <row r="36" spans="1:11" x14ac:dyDescent="0.2">
      <c r="A36" s="246"/>
      <c r="B36" s="86" t="s">
        <v>72</v>
      </c>
    </row>
    <row r="37" spans="1:11" x14ac:dyDescent="0.2">
      <c r="A37" s="77"/>
      <c r="B37" s="87" t="s">
        <v>43</v>
      </c>
      <c r="C37" s="69">
        <v>510</v>
      </c>
      <c r="D37" s="69">
        <v>510</v>
      </c>
      <c r="E37" s="69">
        <v>510</v>
      </c>
      <c r="F37" s="69">
        <v>510</v>
      </c>
      <c r="G37" s="69">
        <v>510</v>
      </c>
      <c r="H37" s="69">
        <v>510</v>
      </c>
      <c r="I37" s="69">
        <v>510</v>
      </c>
      <c r="J37" s="69">
        <v>510</v>
      </c>
      <c r="K37" s="69">
        <v>510</v>
      </c>
    </row>
    <row r="38" spans="1:11" ht="15" x14ac:dyDescent="0.25">
      <c r="A38" s="247" t="s">
        <v>73</v>
      </c>
      <c r="B38" s="88" t="s">
        <v>74</v>
      </c>
      <c r="C38" s="122" t="s">
        <v>75</v>
      </c>
      <c r="D38" s="180" t="s">
        <v>2319</v>
      </c>
      <c r="E38" s="180" t="s">
        <v>2320</v>
      </c>
      <c r="F38" s="180" t="s">
        <v>2321</v>
      </c>
    </row>
    <row r="39" spans="1:11" ht="15" x14ac:dyDescent="0.25">
      <c r="A39" s="247"/>
      <c r="B39" s="88" t="s">
        <v>76</v>
      </c>
      <c r="C39" s="69">
        <v>5</v>
      </c>
      <c r="D39" s="180" t="s">
        <v>2322</v>
      </c>
      <c r="E39" s="180" t="s">
        <v>2323</v>
      </c>
      <c r="F39" s="180" t="s">
        <v>2324</v>
      </c>
    </row>
    <row r="40" spans="1:11" x14ac:dyDescent="0.2">
      <c r="A40" s="247"/>
      <c r="B40" s="89" t="s">
        <v>77</v>
      </c>
      <c r="C40" s="69">
        <v>1</v>
      </c>
      <c r="D40" s="69">
        <v>2</v>
      </c>
      <c r="E40" s="69">
        <v>3</v>
      </c>
      <c r="F40" s="69">
        <v>4</v>
      </c>
    </row>
    <row r="41" spans="1:11" ht="15" x14ac:dyDescent="0.25">
      <c r="A41" s="247"/>
      <c r="B41" s="88" t="s">
        <v>40</v>
      </c>
      <c r="C41" s="122" t="s">
        <v>78</v>
      </c>
      <c r="D41" s="122" t="s">
        <v>41</v>
      </c>
      <c r="E41" s="122" t="s">
        <v>41</v>
      </c>
      <c r="F41" s="122" t="s">
        <v>41</v>
      </c>
    </row>
    <row r="42" spans="1:11" ht="15" x14ac:dyDescent="0.25">
      <c r="A42" s="247"/>
      <c r="B42" s="88" t="s">
        <v>33</v>
      </c>
      <c r="C42" s="122" t="s">
        <v>34</v>
      </c>
      <c r="D42" s="122" t="s">
        <v>34</v>
      </c>
      <c r="E42" s="122" t="s">
        <v>34</v>
      </c>
      <c r="F42" s="122" t="s">
        <v>34</v>
      </c>
    </row>
    <row r="43" spans="1:11" ht="15" x14ac:dyDescent="0.25">
      <c r="A43" s="247"/>
      <c r="B43" s="89" t="s">
        <v>79</v>
      </c>
      <c r="C43" s="122" t="s">
        <v>80</v>
      </c>
      <c r="D43" s="122" t="s">
        <v>80</v>
      </c>
      <c r="E43" s="122" t="s">
        <v>80</v>
      </c>
      <c r="F43" s="122" t="s">
        <v>80</v>
      </c>
    </row>
    <row r="44" spans="1:11" x14ac:dyDescent="0.2">
      <c r="A44" s="77"/>
      <c r="B44" s="90" t="s">
        <v>43</v>
      </c>
      <c r="C44" s="69">
        <v>510</v>
      </c>
      <c r="D44" s="69">
        <v>510</v>
      </c>
      <c r="E44" s="69">
        <v>510</v>
      </c>
      <c r="F44" s="73">
        <v>510</v>
      </c>
    </row>
    <row r="46" spans="1:11" s="97" customFormat="1" x14ac:dyDescent="0.2">
      <c r="A46" s="248" t="s">
        <v>81</v>
      </c>
      <c r="B46" s="248"/>
      <c r="C46" s="95" t="s">
        <v>82</v>
      </c>
      <c r="D46" s="96"/>
      <c r="E46" s="97">
        <v>249</v>
      </c>
      <c r="F46" s="97" t="s">
        <v>2309</v>
      </c>
    </row>
    <row r="47" spans="1:11" s="97" customFormat="1" x14ac:dyDescent="0.2">
      <c r="A47" s="98" t="s">
        <v>32</v>
      </c>
      <c r="B47" s="99"/>
      <c r="C47" s="99"/>
      <c r="E47" s="97">
        <v>250</v>
      </c>
      <c r="F47" s="97" t="s">
        <v>119</v>
      </c>
    </row>
    <row r="48" spans="1:11" s="97" customFormat="1" x14ac:dyDescent="0.2">
      <c r="A48" s="98" t="s">
        <v>44</v>
      </c>
      <c r="B48" s="99"/>
      <c r="C48" s="99"/>
      <c r="E48" s="97">
        <v>252</v>
      </c>
      <c r="F48" s="97" t="s">
        <v>124</v>
      </c>
    </row>
    <row r="49" spans="1:6" s="97" customFormat="1" x14ac:dyDescent="0.2">
      <c r="A49" s="98" t="s">
        <v>53</v>
      </c>
      <c r="B49" s="99"/>
      <c r="C49" s="99"/>
      <c r="E49" s="97">
        <v>263</v>
      </c>
      <c r="F49" s="97" t="s">
        <v>2310</v>
      </c>
    </row>
    <row r="50" spans="1:6" s="97" customFormat="1" x14ac:dyDescent="0.2">
      <c r="A50" s="98" t="s">
        <v>59</v>
      </c>
      <c r="B50" s="99"/>
      <c r="C50" s="99"/>
      <c r="E50" s="97">
        <v>270</v>
      </c>
      <c r="F50" s="97" t="s">
        <v>2311</v>
      </c>
    </row>
    <row r="51" spans="1:6" s="97" customFormat="1" x14ac:dyDescent="0.2">
      <c r="A51" s="98" t="s">
        <v>73</v>
      </c>
      <c r="B51" s="99"/>
      <c r="C51" s="99"/>
      <c r="E51" s="97">
        <v>281</v>
      </c>
      <c r="F51" s="97" t="s">
        <v>125</v>
      </c>
    </row>
    <row r="52" spans="1:6" s="97" customFormat="1" x14ac:dyDescent="0.2">
      <c r="A52" s="100" t="s">
        <v>83</v>
      </c>
      <c r="B52" s="99"/>
      <c r="C52" s="99"/>
      <c r="E52" s="97">
        <v>282</v>
      </c>
      <c r="F52" s="97" t="s">
        <v>2312</v>
      </c>
    </row>
    <row r="53" spans="1:6" s="97" customFormat="1" x14ac:dyDescent="0.2">
      <c r="A53" s="100" t="s">
        <v>84</v>
      </c>
      <c r="B53" s="101"/>
      <c r="C53" s="99"/>
      <c r="E53" s="97">
        <v>372</v>
      </c>
      <c r="F53" s="97" t="s">
        <v>2313</v>
      </c>
    </row>
    <row r="54" spans="1:6" s="97" customFormat="1" x14ac:dyDescent="0.2">
      <c r="A54" s="102" t="s">
        <v>85</v>
      </c>
      <c r="B54" s="101"/>
      <c r="C54" s="101"/>
      <c r="E54" s="97">
        <v>585</v>
      </c>
      <c r="F54" s="97" t="s">
        <v>121</v>
      </c>
    </row>
    <row r="55" spans="1:6" s="97" customFormat="1" x14ac:dyDescent="0.2">
      <c r="A55" s="103" t="s">
        <v>86</v>
      </c>
      <c r="B55" s="101"/>
      <c r="C55" s="101"/>
      <c r="E55" s="97">
        <v>860</v>
      </c>
      <c r="F55" s="97" t="s">
        <v>2314</v>
      </c>
    </row>
    <row r="56" spans="1:6" s="97" customFormat="1" x14ac:dyDescent="0.2">
      <c r="B56" s="104"/>
      <c r="E56" s="97">
        <v>901</v>
      </c>
      <c r="F56" s="97" t="s">
        <v>2315</v>
      </c>
    </row>
    <row r="57" spans="1:6" s="97" customFormat="1" x14ac:dyDescent="0.2">
      <c r="B57" s="104"/>
      <c r="E57" s="97">
        <v>1055</v>
      </c>
      <c r="F57" s="97" t="s">
        <v>2316</v>
      </c>
    </row>
    <row r="58" spans="1:6" s="97" customFormat="1" x14ac:dyDescent="0.2">
      <c r="B58" s="104"/>
      <c r="E58" s="97">
        <v>1169</v>
      </c>
      <c r="F58" s="97" t="s">
        <v>2317</v>
      </c>
    </row>
    <row r="59" spans="1:6" s="97" customFormat="1" x14ac:dyDescent="0.2">
      <c r="B59" s="104"/>
      <c r="E59" s="97">
        <v>1170</v>
      </c>
      <c r="F59" s="97" t="s">
        <v>2318</v>
      </c>
    </row>
    <row r="60" spans="1:6" s="97" customFormat="1" x14ac:dyDescent="0.2">
      <c r="B60" s="104"/>
    </row>
    <row r="61" spans="1:6" s="97" customFormat="1" x14ac:dyDescent="0.2">
      <c r="A61" s="245" t="s">
        <v>87</v>
      </c>
      <c r="B61" s="245"/>
      <c r="C61" s="69"/>
    </row>
    <row r="62" spans="1:6" s="97" customFormat="1" ht="51" customHeight="1" x14ac:dyDescent="0.2">
      <c r="A62" s="89" t="s">
        <v>88</v>
      </c>
      <c r="B62" s="139" t="s">
        <v>2331</v>
      </c>
      <c r="C62" s="140"/>
    </row>
    <row r="63" spans="1:6" s="97" customFormat="1" ht="18.75" customHeight="1" x14ac:dyDescent="0.2">
      <c r="A63" s="89" t="s">
        <v>89</v>
      </c>
      <c r="B63" s="141" t="s">
        <v>90</v>
      </c>
      <c r="C63" s="69" t="s">
        <v>91</v>
      </c>
    </row>
    <row r="64" spans="1:6" s="97" customFormat="1" ht="15.75" customHeight="1" x14ac:dyDescent="0.2">
      <c r="A64" s="89" t="s">
        <v>92</v>
      </c>
      <c r="B64" s="141" t="s">
        <v>93</v>
      </c>
      <c r="C64" s="142"/>
    </row>
    <row r="65" spans="1:3" s="97" customFormat="1" x14ac:dyDescent="0.2">
      <c r="A65" s="145"/>
      <c r="B65" s="146"/>
      <c r="C65" s="69"/>
    </row>
    <row r="66" spans="1:3" x14ac:dyDescent="0.2">
      <c r="A66" s="145"/>
      <c r="B66" s="146"/>
    </row>
    <row r="67" spans="1:3" x14ac:dyDescent="0.2">
      <c r="B67" s="91"/>
    </row>
    <row r="68" spans="1:3" x14ac:dyDescent="0.2">
      <c r="B68" s="91"/>
    </row>
  </sheetData>
  <sheetProtection algorithmName="SHA-512" hashValue="WSe5VmGdl9yNgqr2AhLGzr+qfG6u9hq7UGXWVRREgBTSPWPsGoz+gDomda2g6owFVzpTGxJTykKs+Xo+nCphMw==" saltValue="p/iJGP14q+X8kQis0DpRIw==" spinCount="100000" sheet="1" selectLockedCells="1"/>
  <mergeCells count="10">
    <mergeCell ref="A61:B61"/>
    <mergeCell ref="A29:A36"/>
    <mergeCell ref="A38:A43"/>
    <mergeCell ref="A46:B46"/>
    <mergeCell ref="A1:A3"/>
    <mergeCell ref="A4:A6"/>
    <mergeCell ref="A8:A9"/>
    <mergeCell ref="A10:A16"/>
    <mergeCell ref="A18:A22"/>
    <mergeCell ref="A24:A27"/>
  </mergeCells>
  <hyperlinks>
    <hyperlink ref="B62"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rgb="FF92D050"/>
  </sheetPr>
  <dimension ref="A1:M33"/>
  <sheetViews>
    <sheetView tabSelected="1" workbookViewId="0">
      <selection activeCell="B9" sqref="B9"/>
    </sheetView>
  </sheetViews>
  <sheetFormatPr baseColWidth="10" defaultColWidth="11.42578125" defaultRowHeight="12.75" x14ac:dyDescent="0.2"/>
  <cols>
    <col min="1" max="1" width="26.7109375" style="49" customWidth="1"/>
    <col min="2" max="2" width="53" style="49" customWidth="1"/>
    <col min="3" max="3" width="5.5703125" style="49" customWidth="1"/>
    <col min="4" max="8" width="11.42578125" style="49" customWidth="1"/>
    <col min="9" max="9" width="18" style="49" customWidth="1"/>
    <col min="10" max="10" width="36.85546875" style="49" customWidth="1"/>
    <col min="11" max="16384" width="11.42578125" style="49"/>
  </cols>
  <sheetData>
    <row r="1" spans="1:13" ht="30" customHeight="1" thickBot="1" x14ac:dyDescent="0.25">
      <c r="A1" s="260" t="s">
        <v>2328</v>
      </c>
      <c r="B1" s="261"/>
      <c r="E1" s="192"/>
      <c r="F1" s="192"/>
      <c r="G1" s="192"/>
      <c r="H1" s="192"/>
      <c r="I1" s="192"/>
      <c r="J1" s="193"/>
      <c r="M1" s="92"/>
    </row>
    <row r="2" spans="1:13" ht="17.25" customHeight="1" x14ac:dyDescent="0.25">
      <c r="A2" s="126" t="s">
        <v>94</v>
      </c>
      <c r="B2" s="127" t="str">
        <f>IF(B3="","",INDEX(referentes!$Y$2:$Z$60,MATCH(DIGITADOR!B3,referentes!$Z$2:$Z$60,0),1))</f>
        <v/>
      </c>
      <c r="D2" s="267" t="s">
        <v>2330</v>
      </c>
      <c r="E2" s="267"/>
      <c r="F2" s="267"/>
      <c r="G2" s="267"/>
      <c r="H2" s="267"/>
      <c r="I2" s="267"/>
      <c r="J2" s="267"/>
    </row>
    <row r="3" spans="1:13" ht="18" x14ac:dyDescent="0.25">
      <c r="A3" s="128" t="s">
        <v>2556</v>
      </c>
      <c r="B3" s="129"/>
      <c r="D3" s="267"/>
      <c r="E3" s="267"/>
      <c r="F3" s="267"/>
      <c r="G3" s="267"/>
      <c r="H3" s="267"/>
      <c r="I3" s="267"/>
      <c r="J3" s="267"/>
    </row>
    <row r="4" spans="1:13" ht="13.9" customHeight="1" thickBot="1" x14ac:dyDescent="0.25">
      <c r="A4" s="130" t="s">
        <v>79</v>
      </c>
      <c r="B4" s="138"/>
      <c r="D4" s="267"/>
      <c r="E4" s="267"/>
      <c r="F4" s="267"/>
      <c r="G4" s="267"/>
      <c r="H4" s="267"/>
      <c r="I4" s="267"/>
      <c r="J4" s="267"/>
    </row>
    <row r="5" spans="1:13" ht="30" customHeight="1" x14ac:dyDescent="0.2">
      <c r="A5" s="196" t="s">
        <v>96</v>
      </c>
      <c r="B5" s="197" t="str">
        <f>'Registro de cambios'!D5</f>
        <v>20230316i</v>
      </c>
      <c r="D5" s="267"/>
      <c r="E5" s="267"/>
      <c r="F5" s="267"/>
      <c r="G5" s="267"/>
      <c r="H5" s="267"/>
      <c r="I5" s="267"/>
      <c r="J5" s="267"/>
    </row>
    <row r="6" spans="1:13" ht="34.15" customHeight="1" x14ac:dyDescent="0.2">
      <c r="A6" s="271" t="s">
        <v>97</v>
      </c>
      <c r="B6" s="131" t="s">
        <v>98</v>
      </c>
      <c r="D6" s="267"/>
      <c r="E6" s="267"/>
      <c r="F6" s="267"/>
      <c r="G6" s="267"/>
      <c r="H6" s="267"/>
      <c r="I6" s="267"/>
      <c r="J6" s="267"/>
    </row>
    <row r="7" spans="1:13" ht="39.75" customHeight="1" thickBot="1" x14ac:dyDescent="0.25">
      <c r="A7" s="272"/>
      <c r="B7" s="132">
        <v>45580</v>
      </c>
      <c r="D7" s="267"/>
      <c r="E7" s="267"/>
      <c r="F7" s="267"/>
      <c r="G7" s="267"/>
      <c r="H7" s="267"/>
      <c r="I7" s="267"/>
      <c r="J7" s="267"/>
    </row>
    <row r="8" spans="1:13" ht="52.9" customHeight="1" thickBot="1" x14ac:dyDescent="0.25">
      <c r="D8" s="267"/>
      <c r="E8" s="267"/>
      <c r="F8" s="267"/>
      <c r="G8" s="267"/>
      <c r="H8" s="267"/>
      <c r="I8" s="267"/>
      <c r="J8" s="267"/>
    </row>
    <row r="9" spans="1:13" ht="15.75" customHeight="1" x14ac:dyDescent="0.25">
      <c r="A9" s="213" t="s">
        <v>2554</v>
      </c>
      <c r="B9" s="227"/>
      <c r="D9" s="267" t="s">
        <v>2536</v>
      </c>
      <c r="E9" s="267"/>
      <c r="F9" s="267"/>
      <c r="G9" s="267"/>
      <c r="H9" s="267"/>
      <c r="I9" s="267"/>
      <c r="J9" s="268"/>
    </row>
    <row r="10" spans="1:13" ht="15.75" x14ac:dyDescent="0.25">
      <c r="A10" s="212" t="s">
        <v>2555</v>
      </c>
      <c r="B10" s="228" t="str">
        <f>IF($B$9="","",INDEX('Otras referencias'!$D$7:$F$19,MATCH(DIGITADOR!$B$9,'Otras referencias'!E7:E19,0),1))</f>
        <v/>
      </c>
      <c r="D10" s="267"/>
      <c r="E10" s="267"/>
      <c r="F10" s="267"/>
      <c r="G10" s="267"/>
      <c r="H10" s="267"/>
      <c r="I10" s="267"/>
      <c r="J10" s="268"/>
    </row>
    <row r="11" spans="1:13" ht="13.9" customHeight="1" x14ac:dyDescent="0.2">
      <c r="A11" s="117" t="s">
        <v>100</v>
      </c>
      <c r="B11" s="120" t="str">
        <f ca="1">MID(CELL("FILENAME",N50),FIND("[",CELL("FILENAME",N50))+1,   FIND("]",CELL("FILENAME",N50))-FIND("[",CELL("FILENAME",N50))-1)</f>
        <v>SIGMA_Estructura_20230316i.xlsm</v>
      </c>
      <c r="D11" s="267"/>
      <c r="E11" s="267"/>
      <c r="F11" s="267"/>
      <c r="G11" s="267"/>
      <c r="H11" s="267"/>
      <c r="I11" s="267"/>
      <c r="J11" s="268"/>
    </row>
    <row r="12" spans="1:13" ht="18" x14ac:dyDescent="0.25">
      <c r="A12" s="117" t="s">
        <v>101</v>
      </c>
      <c r="B12" s="121"/>
      <c r="D12" s="267"/>
      <c r="E12" s="267"/>
      <c r="F12" s="267"/>
      <c r="G12" s="267"/>
      <c r="H12" s="267"/>
      <c r="I12" s="267"/>
      <c r="J12" s="268"/>
    </row>
    <row r="13" spans="1:13" ht="16.5" customHeight="1" x14ac:dyDescent="0.2">
      <c r="A13" s="194" t="s">
        <v>102</v>
      </c>
      <c r="B13" s="195" t="s">
        <v>103</v>
      </c>
      <c r="D13" s="267"/>
      <c r="E13" s="267"/>
      <c r="F13" s="267"/>
      <c r="G13" s="267"/>
      <c r="H13" s="267"/>
      <c r="I13" s="267"/>
      <c r="J13" s="268"/>
    </row>
    <row r="14" spans="1:13" ht="27.75" customHeight="1" x14ac:dyDescent="0.2">
      <c r="A14" s="118" t="s">
        <v>104</v>
      </c>
      <c r="B14" s="237">
        <f>MAX(DATOS!AK:AK)</f>
        <v>0</v>
      </c>
      <c r="D14" s="267"/>
      <c r="E14" s="267"/>
      <c r="F14" s="267"/>
      <c r="G14" s="267"/>
      <c r="H14" s="267"/>
      <c r="I14" s="267"/>
      <c r="J14" s="268"/>
    </row>
    <row r="15" spans="1:13" ht="72.75" customHeight="1" thickBot="1" x14ac:dyDescent="0.25">
      <c r="A15" s="119" t="s">
        <v>2279</v>
      </c>
      <c r="B15" s="33"/>
      <c r="D15" s="269"/>
      <c r="E15" s="269"/>
      <c r="F15" s="269"/>
      <c r="G15" s="269"/>
      <c r="H15" s="269"/>
      <c r="I15" s="269"/>
      <c r="J15" s="270"/>
    </row>
    <row r="16" spans="1:13" ht="36.75" customHeight="1" thickBot="1" x14ac:dyDescent="0.25">
      <c r="D16" s="264" t="s">
        <v>2537</v>
      </c>
      <c r="E16" s="265"/>
      <c r="F16" s="265"/>
      <c r="G16" s="265"/>
      <c r="H16" s="265"/>
      <c r="I16" s="265"/>
      <c r="J16" s="266"/>
    </row>
    <row r="17" spans="1:10" ht="60.6" customHeight="1" thickBot="1" x14ac:dyDescent="0.3">
      <c r="A17" s="162" t="s">
        <v>2306</v>
      </c>
      <c r="B17" s="163" t="s">
        <v>95</v>
      </c>
      <c r="D17" s="264" t="s">
        <v>105</v>
      </c>
      <c r="E17" s="265"/>
      <c r="F17" s="265"/>
      <c r="G17" s="265"/>
      <c r="H17" s="265"/>
      <c r="I17" s="265"/>
      <c r="J17" s="266"/>
    </row>
    <row r="18" spans="1:10" ht="21.75" customHeight="1" thickBot="1" x14ac:dyDescent="0.3">
      <c r="A18" s="178" t="str">
        <f>IF(A19="","",INDEX('Otras referencias'!$T$6:$U$8,MATCH(DIGITADOR!A19,'Otras referencias'!$U$6:$U$8,0),1))</f>
        <v/>
      </c>
      <c r="B18" s="179" t="str">
        <f>IF(B19="","",INDEX(referentes!$Y$2:$Z$60,MATCH(DIGITADOR!B19,referentes!$Z$2:$Z$60,0),1))</f>
        <v/>
      </c>
      <c r="C18" s="165"/>
    </row>
    <row r="19" spans="1:10" ht="18.75" thickBot="1" x14ac:dyDescent="0.3">
      <c r="A19" s="186"/>
      <c r="B19" s="164"/>
      <c r="C19" s="165"/>
    </row>
    <row r="20" spans="1:10" ht="18.75" thickBot="1" x14ac:dyDescent="0.3">
      <c r="A20" s="178" t="str">
        <f>IF(A21="","",INDEX('Otras referencias'!$T$6:$U$8,MATCH(DIGITADOR!A21,'Otras referencias'!$U$6:$U$8,0),1))</f>
        <v/>
      </c>
      <c r="B20" s="179" t="str">
        <f>IF(B21="","",INDEX(referentes!$Y$2:$Z$60,MATCH(DIGITADOR!B21,referentes!$Z$2:$Z$60,0),1))</f>
        <v/>
      </c>
      <c r="C20" s="165"/>
    </row>
    <row r="21" spans="1:10" ht="18.75" thickBot="1" x14ac:dyDescent="0.3">
      <c r="A21" s="184"/>
      <c r="B21" s="182"/>
      <c r="C21" s="165"/>
    </row>
    <row r="22" spans="1:10" ht="18.75" thickBot="1" x14ac:dyDescent="0.3">
      <c r="A22" s="178" t="str">
        <f>IF(A23="","",INDEX('Otras referencias'!$T$6:$U$8,MATCH(DIGITADOR!A23,'Otras referencias'!$U$6:$U$8,0),1))</f>
        <v/>
      </c>
      <c r="B22" s="179" t="str">
        <f>IF(B23="","",INDEX(referentes!$Y$2:$Z$60,MATCH(DIGITADOR!B23,referentes!$Z$2:$Z$60,0),1))</f>
        <v/>
      </c>
      <c r="C22" s="165"/>
    </row>
    <row r="23" spans="1:10" ht="18.75" thickBot="1" x14ac:dyDescent="0.3">
      <c r="A23" s="185"/>
      <c r="B23" s="183"/>
    </row>
    <row r="24" spans="1:10" ht="36" customHeight="1" x14ac:dyDescent="0.2"/>
    <row r="25" spans="1:10" ht="33" customHeight="1" x14ac:dyDescent="0.25">
      <c r="A25" s="111"/>
      <c r="B25" s="111" t="s">
        <v>81</v>
      </c>
      <c r="C25" s="191" t="s">
        <v>2329</v>
      </c>
      <c r="D25" s="123"/>
      <c r="E25" s="123"/>
    </row>
    <row r="26" spans="1:10" ht="15" x14ac:dyDescent="0.25">
      <c r="A26" s="124" t="s">
        <v>106</v>
      </c>
      <c r="B26" s="112" t="str">
        <f>IF(configuracion!B47="","",configuracion!B47)</f>
        <v/>
      </c>
      <c r="C26" s="112" t="str">
        <f>IF(configuracion!C47="","",configuracion!C47)</f>
        <v/>
      </c>
      <c r="D26" s="123"/>
      <c r="E26" s="123"/>
    </row>
    <row r="27" spans="1:10" ht="15" x14ac:dyDescent="0.25">
      <c r="A27" s="124" t="s">
        <v>107</v>
      </c>
      <c r="B27" s="112" t="str">
        <f>IF(configuracion!B48="","",configuracion!B48)</f>
        <v/>
      </c>
      <c r="C27" s="112" t="str">
        <f>IF(configuracion!C48="","",configuracion!C48)</f>
        <v/>
      </c>
      <c r="D27" s="123"/>
      <c r="E27" s="123"/>
    </row>
    <row r="28" spans="1:10" ht="19.899999999999999" customHeight="1" x14ac:dyDescent="0.25">
      <c r="A28" s="124" t="s">
        <v>108</v>
      </c>
      <c r="B28" s="112" t="str">
        <f>IF(configuracion!B49="","",configuracion!B49)</f>
        <v/>
      </c>
      <c r="C28" s="112" t="str">
        <f>IF(configuracion!C49="","",configuracion!C49)</f>
        <v/>
      </c>
      <c r="D28" s="123"/>
      <c r="E28" s="123"/>
    </row>
    <row r="29" spans="1:10" ht="19.899999999999999" customHeight="1" x14ac:dyDescent="0.25">
      <c r="A29" s="124" t="s">
        <v>109</v>
      </c>
      <c r="B29" s="112" t="str">
        <f>IF(configuracion!B50="","",configuracion!B50)</f>
        <v/>
      </c>
      <c r="C29" s="112" t="str">
        <f>IF(configuracion!C50="","",configuracion!C50)</f>
        <v/>
      </c>
      <c r="D29" s="123"/>
      <c r="E29" s="123"/>
    </row>
    <row r="30" spans="1:10" ht="15" x14ac:dyDescent="0.25">
      <c r="A30" s="124" t="s">
        <v>110</v>
      </c>
      <c r="B30" s="112" t="str">
        <f>IF(configuracion!B51="","",configuracion!B51)</f>
        <v/>
      </c>
      <c r="C30" s="112" t="str">
        <f>IF(configuracion!C51="","",configuracion!C51)</f>
        <v/>
      </c>
      <c r="D30" s="123"/>
      <c r="E30" s="123"/>
    </row>
    <row r="31" spans="1:10" ht="15" x14ac:dyDescent="0.25">
      <c r="A31" s="125" t="s">
        <v>111</v>
      </c>
      <c r="B31" s="262" t="str">
        <f>IF(C35="","",IF(C35=0,0,IF(B35-C35=0,C35,"Fallaron "&amp;B35-C35&amp;" registros")))</f>
        <v/>
      </c>
      <c r="C31" s="263"/>
      <c r="D31" s="123"/>
      <c r="E31" s="123"/>
    </row>
    <row r="32" spans="1:10" ht="15" x14ac:dyDescent="0.25">
      <c r="A32" s="113" t="s">
        <v>85</v>
      </c>
      <c r="B32" s="262" t="str">
        <f>IF(C36="","",IF(C36=0,0,IF(B36-C36=0,C36,"Fallaron "&amp;B36-C36&amp;" registros")))</f>
        <v/>
      </c>
      <c r="C32" s="263"/>
      <c r="D32" s="123"/>
      <c r="E32" s="123"/>
    </row>
    <row r="33" spans="1:5" ht="15" x14ac:dyDescent="0.25">
      <c r="A33" s="114" t="s">
        <v>86</v>
      </c>
      <c r="B33" s="262" t="str">
        <f>IF(C37="","",IF(C37=0,0,IF(B37-C37=0,C37,"Fallaron "&amp;B37-C37&amp;" registros")))</f>
        <v/>
      </c>
      <c r="C33" s="263"/>
      <c r="D33" s="123"/>
      <c r="E33" s="123"/>
    </row>
  </sheetData>
  <sheetProtection algorithmName="SHA-512" hashValue="mL5Pl8OGZxULFBkbADlRF9pDNeJozJ3HASteiJHZC1D9fdavIBh4oiuHSW8HqMU4uZjG8w7/P77PpHp+Bp7HCQ==" saltValue="JYQvSeJMV7Gsor83aBKjCw==" spinCount="100000" sheet="1" selectLockedCells="1"/>
  <dataConsolidate/>
  <mergeCells count="9">
    <mergeCell ref="A1:B1"/>
    <mergeCell ref="B32:C32"/>
    <mergeCell ref="B33:C33"/>
    <mergeCell ref="B31:C31"/>
    <mergeCell ref="D16:J16"/>
    <mergeCell ref="D17:J17"/>
    <mergeCell ref="D2:J8"/>
    <mergeCell ref="D9:J15"/>
    <mergeCell ref="A6:A7"/>
  </mergeCells>
  <phoneticPr fontId="27" type="noConversion"/>
  <dataValidations count="1">
    <dataValidation type="date" operator="greaterThan" allowBlank="1" showErrorMessage="1" sqref="B7">
      <formula1>29221</formula1>
      <formula2>0</formula2>
    </dataValidation>
  </dataValidations>
  <hyperlinks>
    <hyperlink ref="B13" r:id="rId1"/>
  </hyperlinks>
  <pageMargins left="0.75" right="0.75" top="1" bottom="1" header="0.51180555555555551" footer="0.51180555555555551"/>
  <pageSetup firstPageNumber="0" orientation="portrait" horizontalDpi="300" verticalDpi="30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3074" r:id="rId5" name="Button 2">
              <controlPr defaultSize="0" print="0" autoFill="0" autoPict="0" macro="[0]!referentes">
                <anchor moveWithCells="1" sizeWithCells="1">
                  <from>
                    <xdr:col>2</xdr:col>
                    <xdr:colOff>371475</xdr:colOff>
                    <xdr:row>19</xdr:row>
                    <xdr:rowOff>19050</xdr:rowOff>
                  </from>
                  <to>
                    <xdr:col>4</xdr:col>
                    <xdr:colOff>762000</xdr:colOff>
                    <xdr:row>21</xdr:row>
                    <xdr:rowOff>0</xdr:rowOff>
                  </to>
                </anchor>
              </controlPr>
            </control>
          </mc:Choice>
        </mc:AlternateContent>
        <mc:AlternateContent xmlns:mc="http://schemas.openxmlformats.org/markup-compatibility/2006">
          <mc:Choice Requires="x14">
            <control shapeId="3077" r:id="rId6" name="Button 5">
              <controlPr defaultSize="0" print="0" autoFill="0" autoPict="0" macro="[0]!Administrador.administrador">
                <anchor moveWithCells="1" sizeWithCells="1">
                  <from>
                    <xdr:col>5</xdr:col>
                    <xdr:colOff>323850</xdr:colOff>
                    <xdr:row>19</xdr:row>
                    <xdr:rowOff>38100</xdr:rowOff>
                  </from>
                  <to>
                    <xdr:col>7</xdr:col>
                    <xdr:colOff>19050</xdr:colOff>
                    <xdr:row>20</xdr:row>
                    <xdr:rowOff>152400</xdr:rowOff>
                  </to>
                </anchor>
              </controlPr>
            </control>
          </mc:Choice>
        </mc:AlternateContent>
        <mc:AlternateContent xmlns:mc="http://schemas.openxmlformats.org/markup-compatibility/2006">
          <mc:Choice Requires="x14">
            <control shapeId="3078" r:id="rId7" name="BotonTabla">
              <controlPr defaultSize="0" print="0" autoFill="0" autoPict="0" macro="[0]!generarTablas">
                <anchor moveWithCells="1" sizeWithCells="1">
                  <from>
                    <xdr:col>8</xdr:col>
                    <xdr:colOff>1019175</xdr:colOff>
                    <xdr:row>19</xdr:row>
                    <xdr:rowOff>19050</xdr:rowOff>
                  </from>
                  <to>
                    <xdr:col>9</xdr:col>
                    <xdr:colOff>685800</xdr:colOff>
                    <xdr:row>20</xdr:row>
                    <xdr:rowOff>161925</xdr:rowOff>
                  </to>
                </anchor>
              </controlPr>
            </control>
          </mc:Choice>
        </mc:AlternateContent>
        <mc:AlternateContent xmlns:mc="http://schemas.openxmlformats.org/markup-compatibility/2006">
          <mc:Choice Requires="x14">
            <control shapeId="3080" r:id="rId8" name="BotonDatos">
              <controlPr defaultSize="0" print="0" autoFill="0" autoPict="0" macro="[0]!subirMuestras">
                <anchor moveWithCells="1" sizeWithCells="1">
                  <from>
                    <xdr:col>9</xdr:col>
                    <xdr:colOff>1019175</xdr:colOff>
                    <xdr:row>19</xdr:row>
                    <xdr:rowOff>28575</xdr:rowOff>
                  </from>
                  <to>
                    <xdr:col>9</xdr:col>
                    <xdr:colOff>2533650</xdr:colOff>
                    <xdr:row>20</xdr:row>
                    <xdr:rowOff>133350</xdr:rowOff>
                  </to>
                </anchor>
              </controlPr>
            </control>
          </mc:Choice>
        </mc:AlternateContent>
        <mc:AlternateContent xmlns:mc="http://schemas.openxmlformats.org/markup-compatibility/2006">
          <mc:Choice Requires="x14">
            <control shapeId="3081" r:id="rId9" name="Button 9">
              <controlPr defaultSize="0" print="0" autoFill="0" autoPict="0" macro="[0]!ValidarDatos">
                <anchor moveWithCells="1" sizeWithCells="1">
                  <from>
                    <xdr:col>7</xdr:col>
                    <xdr:colOff>238125</xdr:colOff>
                    <xdr:row>19</xdr:row>
                    <xdr:rowOff>28575</xdr:rowOff>
                  </from>
                  <to>
                    <xdr:col>8</xdr:col>
                    <xdr:colOff>695325</xdr:colOff>
                    <xdr:row>20</xdr:row>
                    <xdr:rowOff>142875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referentes!$Z$2:$Z$50</xm:f>
          </x14:formula1>
          <xm:sqref>B3</xm:sqref>
        </x14:dataValidation>
        <x14:dataValidation type="list" allowBlank="1" showInputMessage="1" showErrorMessage="1">
          <x14:formula1>
            <xm:f>referentes!$Z:$Z</xm:f>
          </x14:formula1>
          <xm:sqref>B19 B21 B23</xm:sqref>
        </x14:dataValidation>
        <x14:dataValidation type="list" allowBlank="1" showInputMessage="1" showErrorMessage="1">
          <x14:formula1>
            <xm:f>OFFSET(referentes!$AD$3,0,0,COUNTA(referentes!$AD:$AD))</xm:f>
          </x14:formula1>
          <xm:sqref>B4</xm:sqref>
        </x14:dataValidation>
        <x14:dataValidation type="list" allowBlank="1" showInputMessage="1" showErrorMessage="1">
          <x14:formula1>
            <xm:f>'Otras referencias'!$U$6:$U$8</xm:f>
          </x14:formula1>
          <xm:sqref>A19 A21 A23</xm:sqref>
        </x14:dataValidation>
        <x14:dataValidation type="list" allowBlank="1" showInputMessage="1" showErrorMessage="1">
          <x14:formula1>
            <xm:f>'Otras referencias'!$E$7:$E$18</xm:f>
          </x14:formula1>
          <xm:sqref>B9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rgb="FF92D050"/>
  </sheetPr>
  <dimension ref="A1:AK505"/>
  <sheetViews>
    <sheetView topLeftCell="L1" zoomScale="85" zoomScaleNormal="85" workbookViewId="0">
      <selection activeCell="AA13" sqref="AA13"/>
    </sheetView>
  </sheetViews>
  <sheetFormatPr baseColWidth="10" defaultColWidth="13.28515625" defaultRowHeight="12.75" zeroHeight="1" x14ac:dyDescent="0.2"/>
  <cols>
    <col min="1" max="1" width="17" style="7" hidden="1" customWidth="1"/>
    <col min="2" max="2" width="32.42578125" style="7" hidden="1" customWidth="1"/>
    <col min="3" max="3" width="14.5703125" style="7" hidden="1" customWidth="1"/>
    <col min="4" max="4" width="23.28515625" style="7" hidden="1" customWidth="1"/>
    <col min="5" max="5" width="14.42578125" style="64" hidden="1" customWidth="1"/>
    <col min="6" max="6" width="22.7109375" style="7" bestFit="1" customWidth="1"/>
    <col min="7" max="7" width="15.5703125" style="7" bestFit="1" customWidth="1"/>
    <col min="8" max="8" width="12.28515625" style="7" bestFit="1" customWidth="1"/>
    <col min="9" max="9" width="19.28515625" style="7" customWidth="1"/>
    <col min="10" max="10" width="10.85546875" style="7" bestFit="1" customWidth="1"/>
    <col min="11" max="11" width="33.28515625" style="64" customWidth="1"/>
    <col min="12" max="12" width="15" style="64" bestFit="1" customWidth="1"/>
    <col min="13" max="13" width="14.140625" style="64" bestFit="1" customWidth="1"/>
    <col min="14" max="14" width="17.42578125" style="49" bestFit="1" customWidth="1"/>
    <col min="15" max="15" width="18.140625" style="65" hidden="1" customWidth="1"/>
    <col min="16" max="16" width="17.140625" style="7" customWidth="1"/>
    <col min="17" max="17" width="20.140625" style="7" customWidth="1"/>
    <col min="18" max="18" width="21.140625" style="66" customWidth="1"/>
    <col min="19" max="19" width="18" style="66" customWidth="1"/>
    <col min="20" max="20" width="10.85546875" style="66" bestFit="1" customWidth="1"/>
    <col min="21" max="21" width="13.140625" style="66" bestFit="1" customWidth="1"/>
    <col min="22" max="22" width="10.85546875" style="66" bestFit="1" customWidth="1"/>
    <col min="23" max="24" width="13.140625" style="66" bestFit="1" customWidth="1"/>
    <col min="25" max="25" width="4.140625" style="66" bestFit="1" customWidth="1"/>
    <col min="26" max="26" width="15.42578125" style="66" bestFit="1" customWidth="1"/>
    <col min="27" max="28" width="13.140625" style="66" bestFit="1" customWidth="1"/>
    <col min="29" max="29" width="4.140625" style="66" bestFit="1" customWidth="1"/>
    <col min="30" max="30" width="14.42578125" style="66" bestFit="1" customWidth="1"/>
    <col min="31" max="31" width="47.140625" style="49" bestFit="1" customWidth="1"/>
    <col min="32" max="32" width="14" style="49" customWidth="1"/>
    <col min="33" max="33" width="6.5703125" style="49" customWidth="1"/>
    <col min="34" max="34" width="3" style="49" customWidth="1"/>
    <col min="35" max="35" width="13.28515625" style="49" hidden="1" customWidth="1"/>
    <col min="36" max="38" width="0" style="49" hidden="1" customWidth="1"/>
    <col min="39" max="16384" width="13.28515625" style="49"/>
  </cols>
  <sheetData>
    <row r="1" spans="1:37" ht="12.75" customHeight="1" thickBot="1" x14ac:dyDescent="0.25">
      <c r="A1" s="16">
        <f>DIGITADOR!B7+H3</f>
        <v>45580</v>
      </c>
      <c r="B1" s="294" t="s">
        <v>112</v>
      </c>
      <c r="C1" s="297" t="s">
        <v>113</v>
      </c>
      <c r="D1" s="298" t="s">
        <v>54</v>
      </c>
      <c r="E1" s="299"/>
      <c r="F1" s="292" t="s">
        <v>114</v>
      </c>
      <c r="G1" s="300" t="s">
        <v>115</v>
      </c>
      <c r="H1" s="302" t="s">
        <v>116</v>
      </c>
      <c r="I1" s="289" t="s">
        <v>117</v>
      </c>
      <c r="J1" s="305" t="s">
        <v>118</v>
      </c>
      <c r="K1" s="280"/>
      <c r="L1" s="281"/>
      <c r="M1" s="295" t="s">
        <v>119</v>
      </c>
      <c r="N1" s="274" t="s">
        <v>120</v>
      </c>
      <c r="O1" s="47"/>
      <c r="P1" s="288" t="s">
        <v>121</v>
      </c>
      <c r="Q1" s="289"/>
      <c r="R1" s="278" t="s">
        <v>122</v>
      </c>
      <c r="S1" s="276" t="s">
        <v>123</v>
      </c>
      <c r="T1" s="290" t="s">
        <v>124</v>
      </c>
      <c r="U1" s="291"/>
      <c r="V1" s="286" t="s">
        <v>125</v>
      </c>
      <c r="W1" s="276"/>
      <c r="X1" s="286" t="s">
        <v>126</v>
      </c>
      <c r="Y1" s="287"/>
      <c r="Z1" s="276"/>
      <c r="AA1" s="48" t="s">
        <v>127</v>
      </c>
      <c r="AB1" s="151" t="s">
        <v>128</v>
      </c>
      <c r="AC1" s="280" t="s">
        <v>129</v>
      </c>
      <c r="AD1" s="281"/>
      <c r="AE1" s="284" t="s">
        <v>130</v>
      </c>
      <c r="AF1" s="273"/>
    </row>
    <row r="2" spans="1:37" ht="24" customHeight="1" thickBot="1" x14ac:dyDescent="0.25">
      <c r="A2" s="147" t="str">
        <f>TEXT(DIGITADOR!$B$7,"yyyymmddhhmm")</f>
        <v>202410150000</v>
      </c>
      <c r="B2" s="294"/>
      <c r="C2" s="297"/>
      <c r="D2" s="298"/>
      <c r="E2" s="299"/>
      <c r="F2" s="293"/>
      <c r="G2" s="301" t="s">
        <v>131</v>
      </c>
      <c r="H2" s="303" t="s">
        <v>132</v>
      </c>
      <c r="I2" s="304"/>
      <c r="J2" s="50" t="s">
        <v>133</v>
      </c>
      <c r="K2" s="167" t="s">
        <v>95</v>
      </c>
      <c r="L2" s="177" t="s">
        <v>134</v>
      </c>
      <c r="M2" s="296"/>
      <c r="N2" s="275"/>
      <c r="O2" s="51"/>
      <c r="P2" s="50" t="s">
        <v>133</v>
      </c>
      <c r="Q2" s="168" t="s">
        <v>95</v>
      </c>
      <c r="R2" s="279"/>
      <c r="S2" s="277"/>
      <c r="T2" s="52" t="s">
        <v>133</v>
      </c>
      <c r="U2" s="170" t="s">
        <v>47</v>
      </c>
      <c r="V2" s="53" t="s">
        <v>133</v>
      </c>
      <c r="W2" s="172" t="s">
        <v>47</v>
      </c>
      <c r="X2" s="54" t="s">
        <v>47</v>
      </c>
      <c r="Y2" s="282" t="s">
        <v>129</v>
      </c>
      <c r="Z2" s="283"/>
      <c r="AA2" s="149" t="s">
        <v>47</v>
      </c>
      <c r="AB2" s="150" t="s">
        <v>47</v>
      </c>
      <c r="AC2" s="282"/>
      <c r="AD2" s="283"/>
      <c r="AE2" s="285"/>
      <c r="AF2" s="273"/>
    </row>
    <row r="3" spans="1:37" s="59" customFormat="1" ht="15" x14ac:dyDescent="0.25">
      <c r="A3" s="10">
        <v>1</v>
      </c>
      <c r="B3" s="55" t="str">
        <f>IF(L3&lt;&gt;"", F3,"")</f>
        <v/>
      </c>
      <c r="C3" s="55">
        <v>1</v>
      </c>
      <c r="D3" s="55" t="str">
        <f>IF(L3="","",CONCATENATE(C3,F3))</f>
        <v/>
      </c>
      <c r="E3" s="56" t="str">
        <f>CONCATENATE(I3,L3)</f>
        <v/>
      </c>
      <c r="F3" s="34" t="str">
        <f>IF(L3&lt;&gt;"",CONCATENATE(DIGITADOR!$B$2,$A$2,DIGITADOR!$M$1,A3),"")</f>
        <v/>
      </c>
      <c r="G3" s="35"/>
      <c r="H3" s="3"/>
      <c r="I3" s="57" t="str">
        <f t="shared" ref="I3:I66" si="0">IF(G3&lt;&gt;"",G3+H3,"")</f>
        <v/>
      </c>
      <c r="J3" s="166" t="str">
        <f>IF(K3="","",INDEX('Otras referencias'!$AG:$AH,MATCH(K3,'Otras referencias'!$AG:$AG,0),2))</f>
        <v/>
      </c>
      <c r="K3" s="171"/>
      <c r="L3" s="58" t="str">
        <f>IF(J3="","",INDEX(referentes!$S:$W,MATCH(J3,referentes!$S:$S,0),1))</f>
        <v/>
      </c>
      <c r="M3" s="31"/>
      <c r="N3" s="240"/>
      <c r="O3" s="1"/>
      <c r="P3" s="225"/>
      <c r="Q3" s="226" t="str">
        <f>IF(P3="","",INDEX(referentes!$J:$K,MATCH(P3,referentes!$J:$J,0),2))</f>
        <v/>
      </c>
      <c r="R3" s="21"/>
      <c r="S3" s="25"/>
      <c r="T3" s="222"/>
      <c r="U3" s="223" t="str">
        <f>IF(T3="","",INDEX(referentes!D:E,MATCH(T3,referentes!D:D,0),2))</f>
        <v/>
      </c>
      <c r="V3" s="222"/>
      <c r="W3" s="224" t="str">
        <f>IF(V3="","",INDEX('Otras referencias'!AO:AQ,MATCH(V3,'Otras referencias'!AO:AO,0),2))</f>
        <v/>
      </c>
      <c r="X3" s="18"/>
      <c r="Y3" s="169" t="str">
        <f>IF(Z3="","",INDEX('Otras referencias'!H:I,MATCH(Z3,'Otras referencias'!I:I,0),1))</f>
        <v/>
      </c>
      <c r="Z3" s="171"/>
      <c r="AA3" s="21"/>
      <c r="AB3" s="241"/>
      <c r="AC3" s="169" t="str">
        <f>IF(AD3="","",INDEX('Otras referencias'!K:L,MATCH(AD3,'Otras referencias'!L:L,0),1))</f>
        <v/>
      </c>
      <c r="AD3" s="67"/>
      <c r="AE3" s="173" t="str">
        <f t="shared" ref="AE3:AE66" si="1">K3&amp;"-"&amp;M3&amp;"-"&amp;P3&amp;"-"&amp;R3</f>
        <v>---</v>
      </c>
      <c r="AI3" s="59" t="str">
        <f>IF(V3="","",INDEX('Otras referencias'!AO:AQ,MATCH(V3,'Otras referencias'!AO:AO,0),3))</f>
        <v/>
      </c>
      <c r="AJ3" s="59" t="str">
        <f>IF(SUMPRODUCT(--EXACT(K3&amp;M3,$AJ$2:AJ2)),"",K3&amp;M3)</f>
        <v/>
      </c>
      <c r="AK3" s="59" t="str">
        <f>IF(SUMPRODUCT(--EXACT(K3&amp;M3,$AK$2:AK2)),"",1)</f>
        <v/>
      </c>
    </row>
    <row r="4" spans="1:37" s="59" customFormat="1" ht="15" x14ac:dyDescent="0.25">
      <c r="A4" s="10">
        <f>IF(L4=L3,A3,A3+1)</f>
        <v>1</v>
      </c>
      <c r="B4" s="55" t="str">
        <f>IF(F4&lt;&gt;F3, F4,"")</f>
        <v/>
      </c>
      <c r="C4" s="55">
        <v>2</v>
      </c>
      <c r="D4" s="55" t="str">
        <f t="shared" ref="D4:D67" si="2">IF(L4="","",CONCATENATE(C4,F4))</f>
        <v/>
      </c>
      <c r="E4" s="56" t="str">
        <f>CONCATENATE(I4,L4)</f>
        <v/>
      </c>
      <c r="F4" s="34" t="str">
        <f>IF(L4&lt;&gt;"",CONCATENATE(DIGITADOR!$B$2,$A$2,DIGITADOR!$M$1,A4),"")</f>
        <v/>
      </c>
      <c r="G4" s="35"/>
      <c r="H4" s="3"/>
      <c r="I4" s="60" t="str">
        <f t="shared" si="0"/>
        <v/>
      </c>
      <c r="J4" s="166" t="str">
        <f>IF(K4="","",INDEX('Otras referencias'!$AG:$AH,MATCH(K4,'Otras referencias'!$AG:$AG,0),2))</f>
        <v/>
      </c>
      <c r="K4" s="171"/>
      <c r="L4" s="58" t="str">
        <f>IF(J4="","",INDEX(referentes!$S:$W,MATCH(J4,referentes!$S:$S,0),1))</f>
        <v/>
      </c>
      <c r="M4" s="31"/>
      <c r="N4" s="43"/>
      <c r="O4" s="1"/>
      <c r="P4" s="225"/>
      <c r="Q4" s="226" t="str">
        <f>IF(P4="","",INDEX(referentes!$J:$K,MATCH(P4,referentes!$J:$J,0),2))</f>
        <v/>
      </c>
      <c r="R4" s="20"/>
      <c r="S4" s="26"/>
      <c r="T4" s="222"/>
      <c r="U4" s="223" t="str">
        <f>IF(T4="","",INDEX(referentes!D:E,MATCH(T4,referentes!D:D,0),2))</f>
        <v/>
      </c>
      <c r="V4" s="222"/>
      <c r="W4" s="224" t="str">
        <f>IF(V4="","",INDEX('Otras referencias'!AO:AQ,MATCH(V4,'Otras referencias'!AO:AO,0),2))</f>
        <v/>
      </c>
      <c r="X4" s="18"/>
      <c r="Y4" s="169" t="str">
        <f>IF(Z4="","",INDEX('Otras referencias'!H:I,MATCH(Z4,'Otras referencias'!I:I,0),1))</f>
        <v/>
      </c>
      <c r="Z4" s="171"/>
      <c r="AA4" s="21"/>
      <c r="AB4" s="11"/>
      <c r="AC4" s="169" t="str">
        <f>IF(AD4="","",INDEX('Otras referencias'!K:L,MATCH(AD4,'Otras referencias'!L:L,0),1))</f>
        <v/>
      </c>
      <c r="AD4" s="67"/>
      <c r="AE4" s="173" t="str">
        <f t="shared" si="1"/>
        <v>---</v>
      </c>
      <c r="AI4" s="59" t="str">
        <f>IF(V4="","",INDEX('Otras referencias'!AO:AQ,MATCH(V4,'Otras referencias'!AO:AO,0),3))</f>
        <v/>
      </c>
      <c r="AJ4" s="59" t="str">
        <f>IF(SUMPRODUCT(--EXACT(K4&amp;M4,$AJ$2:AJ3)),"",K4&amp;M4)</f>
        <v/>
      </c>
      <c r="AK4" s="59" t="str">
        <f>IF(SUMPRODUCT(--EXACT(K4&amp;M4,$AJ$2:AJ3)),"",MAX($AK$3:AK3)+1)</f>
        <v/>
      </c>
    </row>
    <row r="5" spans="1:37" s="59" customFormat="1" ht="15" x14ac:dyDescent="0.25">
      <c r="A5" s="10">
        <f t="shared" ref="A5:A68" si="3">IF(L5=L4,A4,A4+1)</f>
        <v>1</v>
      </c>
      <c r="B5" s="55" t="str">
        <f>IF(F5&lt;&gt;F4, F5,"")</f>
        <v/>
      </c>
      <c r="C5" s="55">
        <v>3</v>
      </c>
      <c r="D5" s="55" t="str">
        <f t="shared" si="2"/>
        <v/>
      </c>
      <c r="E5" s="56" t="str">
        <f>CONCATENATE(I5,L5)</f>
        <v/>
      </c>
      <c r="F5" s="34" t="str">
        <f>IF(L5&lt;&gt;"",CONCATENATE(DIGITADOR!$B$2,$A$2,DIGITADOR!$M$1,A5),"")</f>
        <v/>
      </c>
      <c r="G5" s="35"/>
      <c r="H5" s="3"/>
      <c r="I5" s="60" t="str">
        <f t="shared" si="0"/>
        <v/>
      </c>
      <c r="J5" s="166" t="str">
        <f>IF(K5="","",INDEX('Otras referencias'!$AG:$AH,MATCH(K5,'Otras referencias'!$AG:$AG,0),2))</f>
        <v/>
      </c>
      <c r="K5" s="171"/>
      <c r="L5" s="58" t="str">
        <f>IF(J5="","",INDEX(referentes!$S:$W,MATCH(J5,referentes!$S:$S,0),1))</f>
        <v/>
      </c>
      <c r="M5" s="31"/>
      <c r="N5" s="42"/>
      <c r="O5" s="1"/>
      <c r="P5" s="225"/>
      <c r="Q5" s="226" t="str">
        <f>IF(P5="","",INDEX(referentes!$J:$K,MATCH(P5,referentes!$J:$J,0),2))</f>
        <v/>
      </c>
      <c r="R5" s="20"/>
      <c r="S5" s="26"/>
      <c r="T5" s="222"/>
      <c r="U5" s="223" t="str">
        <f>IF(T5="","",INDEX(referentes!D:E,MATCH(T5,referentes!D:D,0),2))</f>
        <v/>
      </c>
      <c r="V5" s="222"/>
      <c r="W5" s="224" t="str">
        <f>IF(V5="","",INDEX('Otras referencias'!AO:AQ,MATCH(V5,'Otras referencias'!AO:AO,0),2))</f>
        <v/>
      </c>
      <c r="X5" s="18"/>
      <c r="Y5" s="169" t="str">
        <f>IF(Z5="","",INDEX('Otras referencias'!H:I,MATCH(Z5,'Otras referencias'!I:I,0),1))</f>
        <v/>
      </c>
      <c r="Z5" s="171"/>
      <c r="AA5" s="20"/>
      <c r="AB5" s="12"/>
      <c r="AC5" s="169" t="str">
        <f>IF(AD5="","",INDEX('Otras referencias'!K:L,MATCH(AD5,'Otras referencias'!L:L,0),1))</f>
        <v/>
      </c>
      <c r="AD5" s="67"/>
      <c r="AE5" s="173" t="str">
        <f t="shared" si="1"/>
        <v>---</v>
      </c>
      <c r="AI5" s="59" t="str">
        <f>IF(V5="","",INDEX('Otras referencias'!AO:AQ,MATCH(V5,'Otras referencias'!AO:AO,0),3))</f>
        <v/>
      </c>
      <c r="AJ5" s="59" t="str">
        <f>IF(SUMPRODUCT(--EXACT(K5&amp;M5,$AJ$2:AJ4)),"",K5&amp;M5)</f>
        <v/>
      </c>
      <c r="AK5" s="59" t="str">
        <f>IF(SUMPRODUCT(--EXACT(K5&amp;M5,$AJ$2:AJ4)),"",MAX($AK$3:AK4)+1)</f>
        <v/>
      </c>
    </row>
    <row r="6" spans="1:37" s="59" customFormat="1" ht="15" x14ac:dyDescent="0.25">
      <c r="A6" s="10">
        <f t="shared" si="3"/>
        <v>1</v>
      </c>
      <c r="B6" s="55" t="str">
        <f t="shared" ref="B6:B68" si="4">IF(F6&lt;&gt;F5, F6,"")</f>
        <v/>
      </c>
      <c r="C6" s="55">
        <v>4</v>
      </c>
      <c r="D6" s="55" t="str">
        <f t="shared" si="2"/>
        <v/>
      </c>
      <c r="E6" s="56" t="str">
        <f>CONCATENATE(I6,L6)</f>
        <v/>
      </c>
      <c r="F6" s="34" t="str">
        <f>IF(L6&lt;&gt;"",CONCATENATE(DIGITADOR!$B$2,$A$2,DIGITADOR!$M$1,A6),"")</f>
        <v/>
      </c>
      <c r="G6" s="35"/>
      <c r="H6" s="3"/>
      <c r="I6" s="60" t="str">
        <f t="shared" si="0"/>
        <v/>
      </c>
      <c r="J6" s="166" t="str">
        <f>IF(K6="","",INDEX('Otras referencias'!$AG:$AH,MATCH(K6,'Otras referencias'!$AG:$AG,0),2))</f>
        <v/>
      </c>
      <c r="K6" s="171"/>
      <c r="L6" s="58" t="str">
        <f>IF(J6="","",INDEX(referentes!$S:$W,MATCH(J6,referentes!$S:$S,0),1))</f>
        <v/>
      </c>
      <c r="M6" s="31"/>
      <c r="N6" s="42"/>
      <c r="O6" s="1"/>
      <c r="P6" s="225"/>
      <c r="Q6" s="226" t="str">
        <f>IF(P6="","",INDEX(referentes!$J:$K,MATCH(P6,referentes!$J:$J,0),2))</f>
        <v/>
      </c>
      <c r="R6" s="20"/>
      <c r="S6" s="26"/>
      <c r="T6" s="222"/>
      <c r="U6" s="223" t="str">
        <f>IF(T6="","",INDEX(referentes!D:E,MATCH(T6,referentes!D:D,0),2))</f>
        <v/>
      </c>
      <c r="V6" s="222"/>
      <c r="W6" s="224" t="str">
        <f>IF(V6="","",INDEX('Otras referencias'!AO:AQ,MATCH(V6,'Otras referencias'!AO:AO,0),2))</f>
        <v/>
      </c>
      <c r="X6" s="18"/>
      <c r="Y6" s="169" t="str">
        <f>IF(Z6="","",INDEX('Otras referencias'!H:I,MATCH(Z6,'Otras referencias'!I:I,0),1))</f>
        <v/>
      </c>
      <c r="Z6" s="171"/>
      <c r="AA6" s="21"/>
      <c r="AB6" s="12"/>
      <c r="AC6" s="169" t="str">
        <f>IF(AD6="","",INDEX('Otras referencias'!K:L,MATCH(AD6,'Otras referencias'!L:L,0),1))</f>
        <v/>
      </c>
      <c r="AD6" s="67"/>
      <c r="AE6" s="173" t="str">
        <f t="shared" si="1"/>
        <v>---</v>
      </c>
      <c r="AI6" s="59" t="str">
        <f>IF(V6="","",INDEX('Otras referencias'!AO:AQ,MATCH(V6,'Otras referencias'!AO:AO,0),3))</f>
        <v/>
      </c>
      <c r="AJ6" s="59" t="str">
        <f>IF(SUMPRODUCT(--EXACT(K6&amp;M6,$AJ$2:AJ5)),"",K6&amp;M6)</f>
        <v/>
      </c>
      <c r="AK6" s="59" t="str">
        <f>IF(SUMPRODUCT(--EXACT(K6&amp;M6,$AJ$2:AJ5)),"",MAX($AK$3:AK5)+1)</f>
        <v/>
      </c>
    </row>
    <row r="7" spans="1:37" s="59" customFormat="1" ht="15" x14ac:dyDescent="0.25">
      <c r="A7" s="10">
        <f t="shared" si="3"/>
        <v>1</v>
      </c>
      <c r="B7" s="55" t="str">
        <f t="shared" si="4"/>
        <v/>
      </c>
      <c r="C7" s="55">
        <v>5</v>
      </c>
      <c r="D7" s="55" t="str">
        <f t="shared" si="2"/>
        <v/>
      </c>
      <c r="E7" s="56" t="str">
        <f>CONCATENATE(I7,L7)</f>
        <v/>
      </c>
      <c r="F7" s="34" t="str">
        <f>IF(L7&lt;&gt;"",CONCATENATE(DIGITADOR!$B$2,$A$2,DIGITADOR!$M$1,A7),"")</f>
        <v/>
      </c>
      <c r="G7" s="35"/>
      <c r="H7" s="3"/>
      <c r="I7" s="60" t="str">
        <f t="shared" si="0"/>
        <v/>
      </c>
      <c r="J7" s="166" t="str">
        <f>IF(K7="","",INDEX('Otras referencias'!$AG:$AH,MATCH(K7,'Otras referencias'!$AG:$AG,0),2))</f>
        <v/>
      </c>
      <c r="K7" s="171"/>
      <c r="L7" s="58" t="str">
        <f>IF(J7="","",INDEX(referentes!$S:$W,MATCH(J7,referentes!$S:$S,0),1))</f>
        <v/>
      </c>
      <c r="M7" s="31"/>
      <c r="N7" s="43"/>
      <c r="O7" s="1"/>
      <c r="P7" s="225"/>
      <c r="Q7" s="226" t="str">
        <f>IF(P7="","",INDEX(referentes!$J:$K,MATCH(P7,referentes!$J:$J,0),2))</f>
        <v/>
      </c>
      <c r="R7" s="20"/>
      <c r="S7" s="26"/>
      <c r="T7" s="222"/>
      <c r="U7" s="223" t="str">
        <f>IF(T7="","",INDEX(referentes!D:E,MATCH(T7,referentes!D:D,0),2))</f>
        <v/>
      </c>
      <c r="V7" s="222"/>
      <c r="W7" s="224" t="str">
        <f>IF(V7="","",INDEX('Otras referencias'!AO:AQ,MATCH(V7,'Otras referencias'!AO:AO,0),2))</f>
        <v/>
      </c>
      <c r="X7" s="18"/>
      <c r="Y7" s="169" t="str">
        <f>IF(Z7="","",INDEX('Otras referencias'!H:I,MATCH(Z7,'Otras referencias'!I:I,0),1))</f>
        <v/>
      </c>
      <c r="Z7" s="171"/>
      <c r="AA7" s="21"/>
      <c r="AB7" s="11"/>
      <c r="AC7" s="169" t="str">
        <f>IF(AD7="","",INDEX('Otras referencias'!K:L,MATCH(AD7,'Otras referencias'!L:L,0),1))</f>
        <v/>
      </c>
      <c r="AD7" s="67"/>
      <c r="AE7" s="173" t="str">
        <f t="shared" si="1"/>
        <v>---</v>
      </c>
      <c r="AI7" s="59" t="str">
        <f>IF(V7="","",INDEX('Otras referencias'!AO:AQ,MATCH(V7,'Otras referencias'!AO:AO,0),3))</f>
        <v/>
      </c>
      <c r="AJ7" s="59" t="str">
        <f>IF(SUMPRODUCT(--EXACT(K7&amp;M7,$AJ$2:AJ6)),"",K7&amp;M7)</f>
        <v/>
      </c>
      <c r="AK7" s="59" t="str">
        <f>IF(SUMPRODUCT(--EXACT(K7&amp;M7,$AJ$2:AJ6)),"",MAX($AK$3:AK6)+1)</f>
        <v/>
      </c>
    </row>
    <row r="8" spans="1:37" s="59" customFormat="1" ht="15" x14ac:dyDescent="0.25">
      <c r="A8" s="10">
        <f t="shared" si="3"/>
        <v>1</v>
      </c>
      <c r="B8" s="55" t="str">
        <f t="shared" si="4"/>
        <v/>
      </c>
      <c r="C8" s="55">
        <v>6</v>
      </c>
      <c r="D8" s="55" t="str">
        <f t="shared" si="2"/>
        <v/>
      </c>
      <c r="E8" s="56" t="str">
        <f t="shared" ref="E8:E66" si="5">CONCATENATE(I8,L8)</f>
        <v/>
      </c>
      <c r="F8" s="34" t="str">
        <f>IF(L8&lt;&gt;"",CONCATENATE(DIGITADOR!$B$2,$A$2,DIGITADOR!$M$1,A8),"")</f>
        <v/>
      </c>
      <c r="G8" s="35"/>
      <c r="H8" s="3"/>
      <c r="I8" s="60" t="str">
        <f t="shared" si="0"/>
        <v/>
      </c>
      <c r="J8" s="166" t="str">
        <f>IF(K8="","",INDEX('Otras referencias'!$AG:$AH,MATCH(K8,'Otras referencias'!$AG:$AG,0),2))</f>
        <v/>
      </c>
      <c r="K8" s="171"/>
      <c r="L8" s="58" t="str">
        <f>IF(J8="","",INDEX(referentes!$S:$W,MATCH(J8,referentes!$S:$S,0),1))</f>
        <v/>
      </c>
      <c r="M8" s="31"/>
      <c r="N8" s="42"/>
      <c r="O8" s="1"/>
      <c r="P8" s="225"/>
      <c r="Q8" s="226" t="str">
        <f>IF(P8="","",INDEX(referentes!$J:$K,MATCH(P8,referentes!$J:$J,0),2))</f>
        <v/>
      </c>
      <c r="R8" s="20"/>
      <c r="S8" s="26"/>
      <c r="T8" s="222"/>
      <c r="U8" s="223" t="str">
        <f>IF(T8="","",INDEX(referentes!D:E,MATCH(T8,referentes!D:D,0),2))</f>
        <v/>
      </c>
      <c r="V8" s="222"/>
      <c r="W8" s="224" t="str">
        <f>IF(V8="","",INDEX('Otras referencias'!AO:AQ,MATCH(V8,'Otras referencias'!AO:AO,0),2))</f>
        <v/>
      </c>
      <c r="X8" s="18"/>
      <c r="Y8" s="169" t="str">
        <f>IF(Z8="","",INDEX('Otras referencias'!H:I,MATCH(Z8,'Otras referencias'!I:I,0),1))</f>
        <v/>
      </c>
      <c r="Z8" s="171"/>
      <c r="AA8" s="20"/>
      <c r="AB8" s="12"/>
      <c r="AC8" s="169" t="str">
        <f>IF(AD8="","",INDEX('Otras referencias'!K:L,MATCH(AD8,'Otras referencias'!L:L,0),1))</f>
        <v/>
      </c>
      <c r="AD8" s="67"/>
      <c r="AE8" s="173" t="str">
        <f t="shared" si="1"/>
        <v>---</v>
      </c>
      <c r="AI8" s="59" t="str">
        <f>IF(V8="","",INDEX('Otras referencias'!AO:AQ,MATCH(V8,'Otras referencias'!AO:AO,0),3))</f>
        <v/>
      </c>
      <c r="AJ8" s="59" t="str">
        <f>IF(SUMPRODUCT(--EXACT(K8&amp;M8,$AJ$2:AJ7)),"",K8&amp;M8)</f>
        <v/>
      </c>
      <c r="AK8" s="59" t="str">
        <f>IF(SUMPRODUCT(--EXACT(K8&amp;M8,$AJ$2:AJ7)),"",MAX($AK$3:AK7)+1)</f>
        <v/>
      </c>
    </row>
    <row r="9" spans="1:37" s="59" customFormat="1" ht="15" x14ac:dyDescent="0.25">
      <c r="A9" s="10">
        <f t="shared" si="3"/>
        <v>1</v>
      </c>
      <c r="B9" s="55" t="str">
        <f t="shared" si="4"/>
        <v/>
      </c>
      <c r="C9" s="55">
        <v>7</v>
      </c>
      <c r="D9" s="55" t="str">
        <f t="shared" si="2"/>
        <v/>
      </c>
      <c r="E9" s="56" t="str">
        <f t="shared" si="5"/>
        <v/>
      </c>
      <c r="F9" s="34" t="str">
        <f>IF(L9&lt;&gt;"",CONCATENATE(DIGITADOR!$B$2,$A$2,DIGITADOR!$M$1,A9),"")</f>
        <v/>
      </c>
      <c r="G9" s="35"/>
      <c r="H9" s="3"/>
      <c r="I9" s="60" t="str">
        <f t="shared" si="0"/>
        <v/>
      </c>
      <c r="J9" s="166" t="str">
        <f>IF(K9="","",INDEX('Otras referencias'!$AG:$AH,MATCH(K9,'Otras referencias'!$AG:$AG,0),2))</f>
        <v/>
      </c>
      <c r="K9" s="171"/>
      <c r="L9" s="58" t="str">
        <f>IF(J9="","",INDEX(referentes!$S:$W,MATCH(J9,referentes!$S:$S,0),1))</f>
        <v/>
      </c>
      <c r="M9" s="31"/>
      <c r="N9" s="42"/>
      <c r="O9" s="1"/>
      <c r="P9" s="225"/>
      <c r="Q9" s="226" t="str">
        <f>IF(P9="","",INDEX(referentes!$J:$K,MATCH(P9,referentes!$J:$J,0),2))</f>
        <v/>
      </c>
      <c r="R9" s="20"/>
      <c r="S9" s="26"/>
      <c r="T9" s="222"/>
      <c r="U9" s="223" t="str">
        <f>IF(T9="","",INDEX(referentes!D:E,MATCH(T9,referentes!D:D,0),2))</f>
        <v/>
      </c>
      <c r="V9" s="222"/>
      <c r="W9" s="224" t="str">
        <f>IF(V9="","",INDEX('Otras referencias'!AO:AQ,MATCH(V9,'Otras referencias'!AO:AO,0),2))</f>
        <v/>
      </c>
      <c r="X9" s="18"/>
      <c r="Y9" s="169" t="str">
        <f>IF(Z9="","",INDEX('Otras referencias'!H:I,MATCH(Z9,'Otras referencias'!I:I,0),1))</f>
        <v/>
      </c>
      <c r="Z9" s="171"/>
      <c r="AA9" s="21"/>
      <c r="AB9" s="12"/>
      <c r="AC9" s="169" t="str">
        <f>IF(AD9="","",INDEX('Otras referencias'!K:L,MATCH(AD9,'Otras referencias'!L:L,0),1))</f>
        <v/>
      </c>
      <c r="AD9" s="67"/>
      <c r="AE9" s="173" t="str">
        <f t="shared" si="1"/>
        <v>---</v>
      </c>
      <c r="AI9" s="59" t="str">
        <f>IF(V9="","",INDEX('Otras referencias'!AO:AQ,MATCH(V9,'Otras referencias'!AO:AO,0),3))</f>
        <v/>
      </c>
      <c r="AJ9" s="59" t="str">
        <f>IF(SUMPRODUCT(--EXACT(K9&amp;M9,$AJ$2:AJ8)),"",K9&amp;M9)</f>
        <v/>
      </c>
      <c r="AK9" s="59" t="str">
        <f>IF(SUMPRODUCT(--EXACT(K9&amp;M9,$AJ$2:AJ8)),"",MAX($AK$3:AK8)+1)</f>
        <v/>
      </c>
    </row>
    <row r="10" spans="1:37" s="59" customFormat="1" ht="15" x14ac:dyDescent="0.25">
      <c r="A10" s="10">
        <f t="shared" si="3"/>
        <v>1</v>
      </c>
      <c r="B10" s="55" t="str">
        <f t="shared" si="4"/>
        <v/>
      </c>
      <c r="C10" s="55">
        <v>8</v>
      </c>
      <c r="D10" s="55" t="str">
        <f t="shared" si="2"/>
        <v/>
      </c>
      <c r="E10" s="56" t="str">
        <f t="shared" si="5"/>
        <v/>
      </c>
      <c r="F10" s="34" t="str">
        <f>IF(L10&lt;&gt;"",CONCATENATE(DIGITADOR!$B$2,$A$2,DIGITADOR!$M$1,A10),"")</f>
        <v/>
      </c>
      <c r="G10" s="35"/>
      <c r="H10" s="3"/>
      <c r="I10" s="60" t="str">
        <f t="shared" si="0"/>
        <v/>
      </c>
      <c r="J10" s="166" t="str">
        <f>IF(K10="","",INDEX('Otras referencias'!$AG:$AH,MATCH(K10,'Otras referencias'!$AG:$AG,0),2))</f>
        <v/>
      </c>
      <c r="K10" s="171"/>
      <c r="L10" s="58" t="str">
        <f>IF(J10="","",INDEX(referentes!$S:$W,MATCH(J10,referentes!$S:$S,0),1))</f>
        <v/>
      </c>
      <c r="M10" s="31"/>
      <c r="N10" s="43"/>
      <c r="O10" s="1"/>
      <c r="P10" s="225"/>
      <c r="Q10" s="226" t="str">
        <f>IF(P10="","",INDEX(referentes!$J:$K,MATCH(P10,referentes!$J:$J,0),2))</f>
        <v/>
      </c>
      <c r="R10" s="21"/>
      <c r="S10" s="243"/>
      <c r="T10" s="222"/>
      <c r="U10" s="223" t="str">
        <f>IF(T10="","",INDEX(referentes!D:E,MATCH(T10,referentes!D:D,0),2))</f>
        <v/>
      </c>
      <c r="V10" s="222"/>
      <c r="W10" s="224" t="str">
        <f>IF(V10="","",INDEX('Otras referencias'!AO:AQ,MATCH(V10,'Otras referencias'!AO:AO,0),2))</f>
        <v/>
      </c>
      <c r="X10" s="18"/>
      <c r="Y10" s="169" t="str">
        <f>IF(Z10="","",INDEX('Otras referencias'!H:I,MATCH(Z10,'Otras referencias'!I:I,0),1))</f>
        <v/>
      </c>
      <c r="Z10" s="171"/>
      <c r="AA10" s="21"/>
      <c r="AB10" s="11"/>
      <c r="AC10" s="169" t="str">
        <f>IF(AD10="","",INDEX('Otras referencias'!K:L,MATCH(AD10,'Otras referencias'!L:L,0),1))</f>
        <v/>
      </c>
      <c r="AD10" s="67"/>
      <c r="AE10" s="173" t="str">
        <f t="shared" si="1"/>
        <v>---</v>
      </c>
      <c r="AI10" s="59" t="str">
        <f>IF(V10="","",INDEX('Otras referencias'!AO:AQ,MATCH(V10,'Otras referencias'!AO:AO,0),3))</f>
        <v/>
      </c>
      <c r="AJ10" s="59" t="str">
        <f>IF(SUMPRODUCT(--EXACT(K10&amp;M10,$AJ$2:AJ9)),"",K10&amp;M10)</f>
        <v/>
      </c>
      <c r="AK10" s="59" t="str">
        <f>IF(SUMPRODUCT(--EXACT(K10&amp;M10,$AJ$2:AJ9)),"",MAX($AK$3:AK9)+1)</f>
        <v/>
      </c>
    </row>
    <row r="11" spans="1:37" s="59" customFormat="1" ht="15" x14ac:dyDescent="0.25">
      <c r="A11" s="10">
        <f t="shared" si="3"/>
        <v>1</v>
      </c>
      <c r="B11" s="55" t="str">
        <f t="shared" si="4"/>
        <v/>
      </c>
      <c r="C11" s="55">
        <v>9</v>
      </c>
      <c r="D11" s="55" t="str">
        <f t="shared" si="2"/>
        <v/>
      </c>
      <c r="E11" s="56" t="str">
        <f t="shared" si="5"/>
        <v/>
      </c>
      <c r="F11" s="34" t="str">
        <f>IF(L11&lt;&gt;"",CONCATENATE(DIGITADOR!$B$2,$A$2,DIGITADOR!$M$1,A11),"")</f>
        <v/>
      </c>
      <c r="G11" s="35"/>
      <c r="H11" s="3"/>
      <c r="I11" s="60" t="str">
        <f t="shared" si="0"/>
        <v/>
      </c>
      <c r="J11" s="166" t="str">
        <f>IF(K11="","",INDEX('Otras referencias'!$AG:$AH,MATCH(K11,'Otras referencias'!$AG:$AG,0),2))</f>
        <v/>
      </c>
      <c r="K11" s="171"/>
      <c r="L11" s="58" t="str">
        <f>IF(J11="","",INDEX(referentes!$S:$W,MATCH(J11,referentes!$S:$S,0),1))</f>
        <v/>
      </c>
      <c r="M11" s="31"/>
      <c r="N11" s="43"/>
      <c r="O11" s="1"/>
      <c r="P11" s="225"/>
      <c r="Q11" s="226" t="str">
        <f>IF(P11="","",INDEX(referentes!$J:$K,MATCH(P11,referentes!$J:$J,0),2))</f>
        <v/>
      </c>
      <c r="R11" s="20"/>
      <c r="S11" s="26"/>
      <c r="T11" s="222"/>
      <c r="U11" s="223" t="str">
        <f>IF(T11="","",INDEX(referentes!D:E,MATCH(T11,referentes!D:D,0),2))</f>
        <v/>
      </c>
      <c r="V11" s="222"/>
      <c r="W11" s="224" t="str">
        <f>IF(V11="","",INDEX('Otras referencias'!AO:AQ,MATCH(V11,'Otras referencias'!AO:AO,0),2))</f>
        <v/>
      </c>
      <c r="X11" s="18"/>
      <c r="Y11" s="169" t="str">
        <f>IF(Z11="","",INDEX('Otras referencias'!H:I,MATCH(Z11,'Otras referencias'!I:I,0),1))</f>
        <v/>
      </c>
      <c r="Z11" s="171"/>
      <c r="AA11" s="21"/>
      <c r="AB11" s="11"/>
      <c r="AC11" s="169" t="str">
        <f>IF(AD11="","",INDEX('Otras referencias'!K:L,MATCH(AD11,'Otras referencias'!L:L,0),1))</f>
        <v/>
      </c>
      <c r="AD11" s="67"/>
      <c r="AE11" s="173" t="str">
        <f t="shared" si="1"/>
        <v>---</v>
      </c>
      <c r="AI11" s="59" t="str">
        <f>IF(V11="","",INDEX('Otras referencias'!AO:AQ,MATCH(V11,'Otras referencias'!AO:AO,0),3))</f>
        <v/>
      </c>
      <c r="AJ11" s="59" t="str">
        <f>IF(SUMPRODUCT(--EXACT(K11&amp;M11,$AJ$2:AJ10)),"",K11&amp;M11)</f>
        <v/>
      </c>
      <c r="AK11" s="59" t="str">
        <f>IF(SUMPRODUCT(--EXACT(K11&amp;M11,$AJ$2:AJ10)),"",MAX($AK$3:AK10)+1)</f>
        <v/>
      </c>
    </row>
    <row r="12" spans="1:37" s="59" customFormat="1" ht="15" x14ac:dyDescent="0.25">
      <c r="A12" s="10">
        <f t="shared" si="3"/>
        <v>1</v>
      </c>
      <c r="B12" s="55" t="str">
        <f t="shared" si="4"/>
        <v/>
      </c>
      <c r="C12" s="55">
        <v>10</v>
      </c>
      <c r="D12" s="55" t="str">
        <f t="shared" si="2"/>
        <v/>
      </c>
      <c r="E12" s="56" t="str">
        <f t="shared" si="5"/>
        <v/>
      </c>
      <c r="F12" s="34" t="str">
        <f>IF(L12&lt;&gt;"",CONCATENATE(DIGITADOR!$B$2,$A$2,DIGITADOR!$M$1,A12),"")</f>
        <v/>
      </c>
      <c r="G12" s="35"/>
      <c r="H12" s="3"/>
      <c r="I12" s="60" t="str">
        <f t="shared" si="0"/>
        <v/>
      </c>
      <c r="J12" s="166" t="str">
        <f>IF(K12="","",INDEX('Otras referencias'!$AG:$AH,MATCH(K12,'Otras referencias'!$AG:$AG,0),2))</f>
        <v/>
      </c>
      <c r="K12" s="171"/>
      <c r="L12" s="58" t="str">
        <f>IF(J12="","",INDEX(referentes!$S:$W,MATCH(J12,referentes!$S:$S,0),1))</f>
        <v/>
      </c>
      <c r="M12" s="31"/>
      <c r="N12" s="42"/>
      <c r="O12" s="1"/>
      <c r="P12" s="225"/>
      <c r="Q12" s="226" t="str">
        <f>IF(P12="","",INDEX(referentes!$J:$K,MATCH(P12,referentes!$J:$J,0),2))</f>
        <v/>
      </c>
      <c r="R12" s="20"/>
      <c r="S12" s="26"/>
      <c r="T12" s="222"/>
      <c r="U12" s="223" t="str">
        <f>IF(T12="","",INDEX(referentes!D:E,MATCH(T12,referentes!D:D,0),2))</f>
        <v/>
      </c>
      <c r="V12" s="222"/>
      <c r="W12" s="224" t="str">
        <f>IF(V12="","",INDEX('Otras referencias'!AO:AQ,MATCH(V12,'Otras referencias'!AO:AO,0),2))</f>
        <v/>
      </c>
      <c r="X12" s="18"/>
      <c r="Y12" s="169" t="str">
        <f>IF(Z12="","",INDEX('Otras referencias'!H:I,MATCH(Z12,'Otras referencias'!I:I,0),1))</f>
        <v/>
      </c>
      <c r="Z12" s="171"/>
      <c r="AA12" s="20"/>
      <c r="AB12" s="12"/>
      <c r="AC12" s="169" t="str">
        <f>IF(AD12="","",INDEX('Otras referencias'!K:L,MATCH(AD12,'Otras referencias'!L:L,0),1))</f>
        <v/>
      </c>
      <c r="AD12" s="67"/>
      <c r="AE12" s="173" t="str">
        <f t="shared" si="1"/>
        <v>---</v>
      </c>
      <c r="AI12" s="59" t="str">
        <f>IF(V12="","",INDEX('Otras referencias'!AO:AQ,MATCH(V12,'Otras referencias'!AO:AO,0),3))</f>
        <v/>
      </c>
      <c r="AJ12" s="59" t="str">
        <f>IF(SUMPRODUCT(--EXACT(K12&amp;M12,$AJ$2:AJ11)),"",K12&amp;M12)</f>
        <v/>
      </c>
      <c r="AK12" s="59" t="str">
        <f>IF(SUMPRODUCT(--EXACT(K12&amp;M12,$AJ$2:AJ11)),"",MAX($AK$3:AK11)+1)</f>
        <v/>
      </c>
    </row>
    <row r="13" spans="1:37" s="59" customFormat="1" ht="15" x14ac:dyDescent="0.25">
      <c r="A13" s="10">
        <f t="shared" si="3"/>
        <v>1</v>
      </c>
      <c r="B13" s="55" t="str">
        <f t="shared" si="4"/>
        <v/>
      </c>
      <c r="C13" s="55">
        <v>11</v>
      </c>
      <c r="D13" s="55" t="str">
        <f t="shared" si="2"/>
        <v/>
      </c>
      <c r="E13" s="56" t="str">
        <f t="shared" si="5"/>
        <v/>
      </c>
      <c r="F13" s="34" t="str">
        <f>IF(L13&lt;&gt;"",CONCATENATE(DIGITADOR!$B$2,$A$2,DIGITADOR!$M$1,A13),"")</f>
        <v/>
      </c>
      <c r="G13" s="35"/>
      <c r="H13" s="3"/>
      <c r="I13" s="60" t="str">
        <f t="shared" si="0"/>
        <v/>
      </c>
      <c r="J13" s="166" t="str">
        <f>IF(K13="","",INDEX('Otras referencias'!$AG:$AH,MATCH(K13,'Otras referencias'!$AG:$AG,0),2))</f>
        <v/>
      </c>
      <c r="K13" s="171"/>
      <c r="L13" s="58" t="str">
        <f>IF(J13="","",INDEX(referentes!$S:$W,MATCH(J13,referentes!$S:$S,0),1))</f>
        <v/>
      </c>
      <c r="M13" s="31"/>
      <c r="N13" s="42"/>
      <c r="O13" s="1"/>
      <c r="P13" s="225"/>
      <c r="Q13" s="226" t="str">
        <f>IF(P13="","",INDEX(referentes!$J:$K,MATCH(P13,referentes!$J:$J,0),2))</f>
        <v/>
      </c>
      <c r="R13" s="20"/>
      <c r="S13" s="26"/>
      <c r="T13" s="222"/>
      <c r="U13" s="223" t="str">
        <f>IF(T13="","",INDEX(referentes!D:E,MATCH(T13,referentes!D:D,0),2))</f>
        <v/>
      </c>
      <c r="V13" s="222"/>
      <c r="W13" s="224" t="str">
        <f>IF(V13="","",INDEX('Otras referencias'!AO:AQ,MATCH(V13,'Otras referencias'!AO:AO,0),2))</f>
        <v/>
      </c>
      <c r="X13" s="18"/>
      <c r="Y13" s="169" t="str">
        <f>IF(Z13="","",INDEX('Otras referencias'!H:I,MATCH(Z13,'Otras referencias'!I:I,0),1))</f>
        <v/>
      </c>
      <c r="Z13" s="171"/>
      <c r="AA13" s="21"/>
      <c r="AB13" s="12"/>
      <c r="AC13" s="169" t="str">
        <f>IF(AD13="","",INDEX('Otras referencias'!K:L,MATCH(AD13,'Otras referencias'!L:L,0),1))</f>
        <v/>
      </c>
      <c r="AD13" s="67"/>
      <c r="AE13" s="173" t="str">
        <f t="shared" si="1"/>
        <v>---</v>
      </c>
      <c r="AI13" s="59" t="str">
        <f>IF(V13="","",INDEX('Otras referencias'!AO:AQ,MATCH(V13,'Otras referencias'!AO:AO,0),3))</f>
        <v/>
      </c>
      <c r="AJ13" s="59" t="str">
        <f>IF(SUMPRODUCT(--EXACT(K13&amp;M13,$AJ$2:AJ12)),"",K13&amp;M13)</f>
        <v/>
      </c>
      <c r="AK13" s="59" t="str">
        <f>IF(SUMPRODUCT(--EXACT(K13&amp;M13,$AJ$2:AJ12)),"",MAX($AK$3:AK12)+1)</f>
        <v/>
      </c>
    </row>
    <row r="14" spans="1:37" s="59" customFormat="1" ht="15" x14ac:dyDescent="0.25">
      <c r="A14" s="10">
        <f t="shared" si="3"/>
        <v>1</v>
      </c>
      <c r="B14" s="55" t="str">
        <f t="shared" si="4"/>
        <v/>
      </c>
      <c r="C14" s="55">
        <v>12</v>
      </c>
      <c r="D14" s="55" t="str">
        <f t="shared" si="2"/>
        <v/>
      </c>
      <c r="E14" s="56" t="str">
        <f t="shared" si="5"/>
        <v/>
      </c>
      <c r="F14" s="34" t="str">
        <f>IF(L14&lt;&gt;"",CONCATENATE(DIGITADOR!$B$2,$A$2,DIGITADOR!$M$1,A14),"")</f>
        <v/>
      </c>
      <c r="G14" s="35"/>
      <c r="H14" s="3"/>
      <c r="I14" s="60" t="str">
        <f t="shared" si="0"/>
        <v/>
      </c>
      <c r="J14" s="166" t="str">
        <f>IF(K14="","",INDEX('Otras referencias'!$AG:$AH,MATCH(K14,'Otras referencias'!$AG:$AG,0),2))</f>
        <v/>
      </c>
      <c r="K14" s="171"/>
      <c r="L14" s="58" t="str">
        <f>IF(J14="","",INDEX(referentes!$S:$W,MATCH(J14,referentes!$S:$S,0),1))</f>
        <v/>
      </c>
      <c r="M14" s="31"/>
      <c r="N14" s="43"/>
      <c r="O14" s="1"/>
      <c r="P14" s="225"/>
      <c r="Q14" s="226" t="str">
        <f>IF(P14="","",INDEX(referentes!$J:$K,MATCH(P14,referentes!$J:$J,0),2))</f>
        <v/>
      </c>
      <c r="R14" s="21"/>
      <c r="S14" s="26"/>
      <c r="T14" s="222"/>
      <c r="U14" s="223" t="str">
        <f>IF(T14="","",INDEX(referentes!D:E,MATCH(T14,referentes!D:D,0),2))</f>
        <v/>
      </c>
      <c r="V14" s="222"/>
      <c r="W14" s="224" t="str">
        <f>IF(V14="","",INDEX('Otras referencias'!AO:AQ,MATCH(V14,'Otras referencias'!AO:AO,0),2))</f>
        <v/>
      </c>
      <c r="X14" s="18"/>
      <c r="Y14" s="169" t="str">
        <f>IF(Z14="","",INDEX('Otras referencias'!H:I,MATCH(Z14,'Otras referencias'!I:I,0),1))</f>
        <v/>
      </c>
      <c r="Z14" s="171"/>
      <c r="AA14" s="21"/>
      <c r="AB14" s="11"/>
      <c r="AC14" s="169" t="str">
        <f>IF(AD14="","",INDEX('Otras referencias'!K:L,MATCH(AD14,'Otras referencias'!L:L,0),1))</f>
        <v/>
      </c>
      <c r="AD14" s="67"/>
      <c r="AE14" s="173" t="str">
        <f t="shared" si="1"/>
        <v>---</v>
      </c>
      <c r="AI14" s="59" t="str">
        <f>IF(V14="","",INDEX('Otras referencias'!AO:AQ,MATCH(V14,'Otras referencias'!AO:AO,0),3))</f>
        <v/>
      </c>
      <c r="AJ14" s="59" t="str">
        <f>IF(SUMPRODUCT(--EXACT(K14&amp;M14,$AJ$2:AJ13)),"",K14&amp;M14)</f>
        <v/>
      </c>
      <c r="AK14" s="59" t="str">
        <f>IF(SUMPRODUCT(--EXACT(K14&amp;M14,$AJ$2:AJ13)),"",MAX($AK$3:AK13)+1)</f>
        <v/>
      </c>
    </row>
    <row r="15" spans="1:37" s="59" customFormat="1" ht="15" x14ac:dyDescent="0.25">
      <c r="A15" s="10">
        <f t="shared" si="3"/>
        <v>1</v>
      </c>
      <c r="B15" s="55" t="str">
        <f t="shared" si="4"/>
        <v/>
      </c>
      <c r="C15" s="55">
        <v>13</v>
      </c>
      <c r="D15" s="55" t="str">
        <f t="shared" si="2"/>
        <v/>
      </c>
      <c r="E15" s="56" t="str">
        <f t="shared" si="5"/>
        <v/>
      </c>
      <c r="F15" s="34" t="str">
        <f>IF(L15&lt;&gt;"",CONCATENATE(DIGITADOR!$B$2,$A$2,DIGITADOR!$M$1,A15),"")</f>
        <v/>
      </c>
      <c r="G15" s="35"/>
      <c r="H15" s="3"/>
      <c r="I15" s="60" t="str">
        <f t="shared" si="0"/>
        <v/>
      </c>
      <c r="J15" s="166" t="str">
        <f>IF(K15="","",INDEX('Otras referencias'!$AG:$AH,MATCH(K15,'Otras referencias'!$AG:$AG,0),2))</f>
        <v/>
      </c>
      <c r="K15" s="171"/>
      <c r="L15" s="58" t="str">
        <f>IF(J15="","",INDEX(referentes!$S:$W,MATCH(J15,referentes!$S:$S,0),1))</f>
        <v/>
      </c>
      <c r="M15" s="31"/>
      <c r="N15" s="43"/>
      <c r="O15" s="1"/>
      <c r="P15" s="225"/>
      <c r="Q15" s="226" t="str">
        <f>IF(P15="","",INDEX(referentes!$J:$K,MATCH(P15,referentes!$J:$J,0),2))</f>
        <v/>
      </c>
      <c r="R15" s="20"/>
      <c r="S15" s="26"/>
      <c r="T15" s="222"/>
      <c r="U15" s="223" t="str">
        <f>IF(T15="","",INDEX(referentes!D:E,MATCH(T15,referentes!D:D,0),2))</f>
        <v/>
      </c>
      <c r="V15" s="222"/>
      <c r="W15" s="224" t="str">
        <f>IF(V15="","",INDEX('Otras referencias'!AO:AQ,MATCH(V15,'Otras referencias'!AO:AO,0),2))</f>
        <v/>
      </c>
      <c r="X15" s="18"/>
      <c r="Y15" s="169" t="str">
        <f>IF(Z15="","",INDEX('Otras referencias'!H:I,MATCH(Z15,'Otras referencias'!I:I,0),1))</f>
        <v/>
      </c>
      <c r="Z15" s="171"/>
      <c r="AA15" s="21"/>
      <c r="AB15" s="11"/>
      <c r="AC15" s="169" t="str">
        <f>IF(AD15="","",INDEX('Otras referencias'!K:L,MATCH(AD15,'Otras referencias'!L:L,0),1))</f>
        <v/>
      </c>
      <c r="AD15" s="67"/>
      <c r="AE15" s="173" t="str">
        <f t="shared" si="1"/>
        <v>---</v>
      </c>
      <c r="AI15" s="59" t="str">
        <f>IF(V15="","",INDEX('Otras referencias'!AO:AQ,MATCH(V15,'Otras referencias'!AO:AO,0),3))</f>
        <v/>
      </c>
      <c r="AJ15" s="59" t="str">
        <f>IF(SUMPRODUCT(--EXACT(K15&amp;M15,$AJ$2:AJ14)),"",K15&amp;M15)</f>
        <v/>
      </c>
      <c r="AK15" s="59" t="str">
        <f>IF(SUMPRODUCT(--EXACT(K15&amp;M15,$AJ$2:AJ14)),"",MAX($AK$3:AK14)+1)</f>
        <v/>
      </c>
    </row>
    <row r="16" spans="1:37" s="59" customFormat="1" ht="15" x14ac:dyDescent="0.25">
      <c r="A16" s="10">
        <f t="shared" si="3"/>
        <v>1</v>
      </c>
      <c r="B16" s="55" t="str">
        <f t="shared" si="4"/>
        <v/>
      </c>
      <c r="C16" s="55">
        <v>14</v>
      </c>
      <c r="D16" s="55" t="str">
        <f t="shared" si="2"/>
        <v/>
      </c>
      <c r="E16" s="56" t="str">
        <f t="shared" si="5"/>
        <v/>
      </c>
      <c r="F16" s="34" t="str">
        <f>IF(L16&lt;&gt;"",CONCATENATE(DIGITADOR!$B$2,$A$2,DIGITADOR!$M$1,A16),"")</f>
        <v/>
      </c>
      <c r="G16" s="35"/>
      <c r="H16" s="4"/>
      <c r="I16" s="60" t="str">
        <f t="shared" si="0"/>
        <v/>
      </c>
      <c r="J16" s="166" t="str">
        <f>IF(K16="","",INDEX('Otras referencias'!$AG:$AH,MATCH(K16,'Otras referencias'!$AG:$AG,0),2))</f>
        <v/>
      </c>
      <c r="K16" s="171"/>
      <c r="L16" s="58" t="str">
        <f>IF(J16="","",INDEX(referentes!$S:$W,MATCH(J16,referentes!$S:$S,0),1))</f>
        <v/>
      </c>
      <c r="M16" s="31"/>
      <c r="N16" s="42"/>
      <c r="O16" s="1"/>
      <c r="P16" s="225"/>
      <c r="Q16" s="226" t="str">
        <f>IF(P16="","",INDEX(referentes!$J:$K,MATCH(P16,referentes!$J:$J,0),2))</f>
        <v/>
      </c>
      <c r="R16" s="20"/>
      <c r="S16" s="26"/>
      <c r="T16" s="222"/>
      <c r="U16" s="223" t="str">
        <f>IF(T16="","",INDEX(referentes!D:E,MATCH(T16,referentes!D:D,0),2))</f>
        <v/>
      </c>
      <c r="V16" s="222"/>
      <c r="W16" s="224" t="str">
        <f>IF(V16="","",INDEX('Otras referencias'!AO:AQ,MATCH(V16,'Otras referencias'!AO:AO,0),2))</f>
        <v/>
      </c>
      <c r="X16" s="18"/>
      <c r="Y16" s="169" t="str">
        <f>IF(Z16="","",INDEX('Otras referencias'!H:I,MATCH(Z16,'Otras referencias'!I:I,0),1))</f>
        <v/>
      </c>
      <c r="Z16" s="171"/>
      <c r="AA16" s="20"/>
      <c r="AB16" s="12"/>
      <c r="AC16" s="169" t="str">
        <f>IF(AD16="","",INDEX('Otras referencias'!K:L,MATCH(AD16,'Otras referencias'!L:L,0),1))</f>
        <v/>
      </c>
      <c r="AD16" s="67"/>
      <c r="AE16" s="173" t="str">
        <f t="shared" si="1"/>
        <v>---</v>
      </c>
      <c r="AI16" s="59" t="str">
        <f>IF(V16="","",INDEX('Otras referencias'!AO:AQ,MATCH(V16,'Otras referencias'!AO:AO,0),3))</f>
        <v/>
      </c>
      <c r="AJ16" s="59" t="str">
        <f>IF(SUMPRODUCT(--EXACT(K16&amp;M16,$AJ$2:AJ15)),"",K16&amp;M16)</f>
        <v/>
      </c>
      <c r="AK16" s="59" t="str">
        <f>IF(SUMPRODUCT(--EXACT(K16&amp;M16,$AJ$2:AJ15)),"",MAX($AK$3:AK15)+1)</f>
        <v/>
      </c>
    </row>
    <row r="17" spans="1:37" s="59" customFormat="1" ht="15" x14ac:dyDescent="0.25">
      <c r="A17" s="10">
        <f t="shared" si="3"/>
        <v>1</v>
      </c>
      <c r="B17" s="55" t="str">
        <f t="shared" si="4"/>
        <v/>
      </c>
      <c r="C17" s="55">
        <v>15</v>
      </c>
      <c r="D17" s="55" t="str">
        <f t="shared" si="2"/>
        <v/>
      </c>
      <c r="E17" s="56" t="str">
        <f t="shared" si="5"/>
        <v/>
      </c>
      <c r="F17" s="34" t="str">
        <f>IF(L17&lt;&gt;"",CONCATENATE(DIGITADOR!$B$2,$A$2,DIGITADOR!$M$1,A17),"")</f>
        <v/>
      </c>
      <c r="G17" s="35"/>
      <c r="H17" s="3"/>
      <c r="I17" s="60" t="str">
        <f t="shared" si="0"/>
        <v/>
      </c>
      <c r="J17" s="166" t="str">
        <f>IF(K17="","",INDEX('Otras referencias'!$AG:$AH,MATCH(K17,'Otras referencias'!$AG:$AG,0),2))</f>
        <v/>
      </c>
      <c r="K17" s="171"/>
      <c r="L17" s="58" t="str">
        <f>IF(J17="","",INDEX(referentes!$S:$W,MATCH(J17,referentes!$S:$S,0),1))</f>
        <v/>
      </c>
      <c r="M17" s="31"/>
      <c r="N17" s="42"/>
      <c r="O17" s="1"/>
      <c r="P17" s="225"/>
      <c r="Q17" s="226" t="str">
        <f>IF(P17="","",INDEX(referentes!$J:$K,MATCH(P17,referentes!$J:$J,0),2))</f>
        <v/>
      </c>
      <c r="R17" s="20"/>
      <c r="S17" s="26"/>
      <c r="T17" s="222"/>
      <c r="U17" s="223" t="str">
        <f>IF(T17="","",INDEX(referentes!D:E,MATCH(T17,referentes!D:D,0),2))</f>
        <v/>
      </c>
      <c r="V17" s="222"/>
      <c r="W17" s="224" t="str">
        <f>IF(V17="","",INDEX('Otras referencias'!AO:AQ,MATCH(V17,'Otras referencias'!AO:AO,0),2))</f>
        <v/>
      </c>
      <c r="X17" s="18"/>
      <c r="Y17" s="169" t="str">
        <f>IF(Z17="","",INDEX('Otras referencias'!H:I,MATCH(Z17,'Otras referencias'!I:I,0),1))</f>
        <v/>
      </c>
      <c r="Z17" s="171"/>
      <c r="AA17" s="21"/>
      <c r="AB17" s="12"/>
      <c r="AC17" s="169" t="str">
        <f>IF(AD17="","",INDEX('Otras referencias'!K:L,MATCH(AD17,'Otras referencias'!L:L,0),1))</f>
        <v/>
      </c>
      <c r="AD17" s="67"/>
      <c r="AE17" s="173" t="str">
        <f t="shared" si="1"/>
        <v>---</v>
      </c>
      <c r="AI17" s="59" t="str">
        <f>IF(V17="","",INDEX('Otras referencias'!AO:AQ,MATCH(V17,'Otras referencias'!AO:AO,0),3))</f>
        <v/>
      </c>
      <c r="AJ17" s="59" t="str">
        <f>IF(SUMPRODUCT(--EXACT(K17&amp;M17,$AJ$2:AJ16)),"",K17&amp;M17)</f>
        <v/>
      </c>
      <c r="AK17" s="59" t="str">
        <f>IF(SUMPRODUCT(--EXACT(K17&amp;M17,$AJ$2:AJ16)),"",MAX($AK$3:AK16)+1)</f>
        <v/>
      </c>
    </row>
    <row r="18" spans="1:37" s="59" customFormat="1" ht="15" x14ac:dyDescent="0.25">
      <c r="A18" s="10">
        <f t="shared" si="3"/>
        <v>1</v>
      </c>
      <c r="B18" s="55" t="str">
        <f t="shared" si="4"/>
        <v/>
      </c>
      <c r="C18" s="55">
        <v>16</v>
      </c>
      <c r="D18" s="55" t="str">
        <f t="shared" si="2"/>
        <v/>
      </c>
      <c r="E18" s="56" t="str">
        <f t="shared" si="5"/>
        <v/>
      </c>
      <c r="F18" s="34" t="str">
        <f>IF(L18&lt;&gt;"",CONCATENATE(DIGITADOR!$B$2,$A$2,DIGITADOR!$M$1,A18),"")</f>
        <v/>
      </c>
      <c r="G18" s="35"/>
      <c r="H18" s="4"/>
      <c r="I18" s="60" t="str">
        <f t="shared" si="0"/>
        <v/>
      </c>
      <c r="J18" s="166" t="str">
        <f>IF(K18="","",INDEX('Otras referencias'!$AG:$AH,MATCH(K18,'Otras referencias'!$AG:$AG,0),2))</f>
        <v/>
      </c>
      <c r="K18" s="171"/>
      <c r="L18" s="58" t="str">
        <f>IF(J18="","",INDEX(referentes!$S:$W,MATCH(J18,referentes!$S:$S,0),1))</f>
        <v/>
      </c>
      <c r="M18" s="31"/>
      <c r="N18" s="43"/>
      <c r="O18" s="1"/>
      <c r="P18" s="225"/>
      <c r="Q18" s="226" t="str">
        <f>IF(P18="","",INDEX(referentes!$J:$K,MATCH(P18,referentes!$J:$J,0),2))</f>
        <v/>
      </c>
      <c r="R18" s="21"/>
      <c r="S18" s="26"/>
      <c r="T18" s="222"/>
      <c r="U18" s="223" t="str">
        <f>IF(T18="","",INDEX(referentes!D:E,MATCH(T18,referentes!D:D,0),2))</f>
        <v/>
      </c>
      <c r="V18" s="222"/>
      <c r="W18" s="224" t="str">
        <f>IF(V18="","",INDEX('Otras referencias'!AO:AQ,MATCH(V18,'Otras referencias'!AO:AO,0),2))</f>
        <v/>
      </c>
      <c r="X18" s="18"/>
      <c r="Y18" s="169" t="str">
        <f>IF(Z18="","",INDEX('Otras referencias'!H:I,MATCH(Z18,'Otras referencias'!I:I,0),1))</f>
        <v/>
      </c>
      <c r="Z18" s="171"/>
      <c r="AA18" s="21"/>
      <c r="AB18" s="11"/>
      <c r="AC18" s="169" t="str">
        <f>IF(AD18="","",INDEX('Otras referencias'!K:L,MATCH(AD18,'Otras referencias'!L:L,0),1))</f>
        <v/>
      </c>
      <c r="AD18" s="67"/>
      <c r="AE18" s="173" t="str">
        <f t="shared" si="1"/>
        <v>---</v>
      </c>
      <c r="AI18" s="59" t="str">
        <f>IF(V18="","",INDEX('Otras referencias'!AO:AQ,MATCH(V18,'Otras referencias'!AO:AO,0),3))</f>
        <v/>
      </c>
      <c r="AJ18" s="59" t="str">
        <f>IF(SUMPRODUCT(--EXACT(K18&amp;M18,$AJ$2:AJ17)),"",K18&amp;M18)</f>
        <v/>
      </c>
      <c r="AK18" s="59" t="str">
        <f>IF(SUMPRODUCT(--EXACT(K18&amp;M18,$AJ$2:AJ17)),"",MAX($AK$3:AK17)+1)</f>
        <v/>
      </c>
    </row>
    <row r="19" spans="1:37" s="59" customFormat="1" ht="15" x14ac:dyDescent="0.25">
      <c r="A19" s="10">
        <f t="shared" si="3"/>
        <v>1</v>
      </c>
      <c r="B19" s="55" t="str">
        <f t="shared" si="4"/>
        <v/>
      </c>
      <c r="C19" s="55">
        <v>17</v>
      </c>
      <c r="D19" s="55" t="str">
        <f t="shared" si="2"/>
        <v/>
      </c>
      <c r="E19" s="56" t="str">
        <f t="shared" si="5"/>
        <v/>
      </c>
      <c r="F19" s="34" t="str">
        <f>IF(L19&lt;&gt;"",CONCATENATE(DIGITADOR!$B$2,$A$2,DIGITADOR!$M$1,A19),"")</f>
        <v/>
      </c>
      <c r="G19" s="35"/>
      <c r="H19" s="3"/>
      <c r="I19" s="60" t="str">
        <f t="shared" si="0"/>
        <v/>
      </c>
      <c r="J19" s="166" t="str">
        <f>IF(K19="","",INDEX('Otras referencias'!$AG:$AH,MATCH(K19,'Otras referencias'!$AG:$AG,0),2))</f>
        <v/>
      </c>
      <c r="K19" s="171"/>
      <c r="L19" s="58" t="str">
        <f>IF(J19="","",INDEX(referentes!$S:$W,MATCH(J19,referentes!$S:$S,0),1))</f>
        <v/>
      </c>
      <c r="M19" s="31"/>
      <c r="N19" s="43"/>
      <c r="O19" s="1"/>
      <c r="P19" s="225"/>
      <c r="Q19" s="226" t="str">
        <f>IF(P19="","",INDEX(referentes!$J:$K,MATCH(P19,referentes!$J:$J,0),2))</f>
        <v/>
      </c>
      <c r="R19" s="20"/>
      <c r="S19" s="26"/>
      <c r="T19" s="222"/>
      <c r="U19" s="223" t="str">
        <f>IF(T19="","",INDEX(referentes!D:E,MATCH(T19,referentes!D:D,0),2))</f>
        <v/>
      </c>
      <c r="V19" s="222"/>
      <c r="W19" s="224" t="str">
        <f>IF(V19="","",INDEX('Otras referencias'!AO:AQ,MATCH(V19,'Otras referencias'!AO:AO,0),2))</f>
        <v/>
      </c>
      <c r="X19" s="18"/>
      <c r="Y19" s="169" t="str">
        <f>IF(Z19="","",INDEX('Otras referencias'!H:I,MATCH(Z19,'Otras referencias'!I:I,0),1))</f>
        <v/>
      </c>
      <c r="Z19" s="171"/>
      <c r="AA19" s="21"/>
      <c r="AB19" s="11"/>
      <c r="AC19" s="169" t="str">
        <f>IF(AD19="","",INDEX('Otras referencias'!K:L,MATCH(AD19,'Otras referencias'!L:L,0),1))</f>
        <v/>
      </c>
      <c r="AD19" s="67"/>
      <c r="AE19" s="173" t="str">
        <f t="shared" si="1"/>
        <v>---</v>
      </c>
      <c r="AI19" s="59" t="str">
        <f>IF(V19="","",INDEX('Otras referencias'!AO:AQ,MATCH(V19,'Otras referencias'!AO:AO,0),3))</f>
        <v/>
      </c>
      <c r="AJ19" s="59" t="str">
        <f>IF(SUMPRODUCT(--EXACT(K19&amp;M19,$AJ$2:AJ18)),"",K19&amp;M19)</f>
        <v/>
      </c>
      <c r="AK19" s="59" t="str">
        <f>IF(SUMPRODUCT(--EXACT(K19&amp;M19,$AJ$2:AJ18)),"",MAX($AK$3:AK18)+1)</f>
        <v/>
      </c>
    </row>
    <row r="20" spans="1:37" s="59" customFormat="1" ht="15" x14ac:dyDescent="0.25">
      <c r="A20" s="10">
        <f t="shared" si="3"/>
        <v>1</v>
      </c>
      <c r="B20" s="55" t="str">
        <f t="shared" si="4"/>
        <v/>
      </c>
      <c r="C20" s="55">
        <v>18</v>
      </c>
      <c r="D20" s="55" t="str">
        <f t="shared" si="2"/>
        <v/>
      </c>
      <c r="E20" s="56" t="str">
        <f t="shared" si="5"/>
        <v/>
      </c>
      <c r="F20" s="34" t="str">
        <f>IF(L20&lt;&gt;"",CONCATENATE(DIGITADOR!$B$2,$A$2,DIGITADOR!$M$1,A20),"")</f>
        <v/>
      </c>
      <c r="G20" s="35"/>
      <c r="H20" s="4"/>
      <c r="I20" s="60" t="str">
        <f t="shared" si="0"/>
        <v/>
      </c>
      <c r="J20" s="166" t="str">
        <f>IF(K20="","",INDEX('Otras referencias'!$AG:$AH,MATCH(K20,'Otras referencias'!$AG:$AG,0),2))</f>
        <v/>
      </c>
      <c r="K20" s="171"/>
      <c r="L20" s="58" t="str">
        <f>IF(J20="","",INDEX(referentes!$S:$W,MATCH(J20,referentes!$S:$S,0),1))</f>
        <v/>
      </c>
      <c r="M20" s="31"/>
      <c r="N20" s="42"/>
      <c r="O20" s="1"/>
      <c r="P20" s="225"/>
      <c r="Q20" s="226" t="str">
        <f>IF(P20="","",INDEX(referentes!$J:$K,MATCH(P20,referentes!$J:$J,0),2))</f>
        <v/>
      </c>
      <c r="R20" s="20"/>
      <c r="S20" s="26"/>
      <c r="T20" s="222"/>
      <c r="U20" s="223" t="str">
        <f>IF(T20="","",INDEX(referentes!D:E,MATCH(T20,referentes!D:D,0),2))</f>
        <v/>
      </c>
      <c r="V20" s="222"/>
      <c r="W20" s="224" t="str">
        <f>IF(V20="","",INDEX('Otras referencias'!AO:AQ,MATCH(V20,'Otras referencias'!AO:AO,0),2))</f>
        <v/>
      </c>
      <c r="X20" s="18"/>
      <c r="Y20" s="169" t="str">
        <f>IF(Z20="","",INDEX('Otras referencias'!H:I,MATCH(Z20,'Otras referencias'!I:I,0),1))</f>
        <v/>
      </c>
      <c r="Z20" s="171"/>
      <c r="AA20" s="20"/>
      <c r="AB20" s="12"/>
      <c r="AC20" s="169" t="str">
        <f>IF(AD20="","",INDEX('Otras referencias'!K:L,MATCH(AD20,'Otras referencias'!L:L,0),1))</f>
        <v/>
      </c>
      <c r="AD20" s="67"/>
      <c r="AE20" s="173" t="str">
        <f t="shared" si="1"/>
        <v>---</v>
      </c>
      <c r="AI20" s="59" t="str">
        <f>IF(V20="","",INDEX('Otras referencias'!AO:AQ,MATCH(V20,'Otras referencias'!AO:AO,0),3))</f>
        <v/>
      </c>
      <c r="AJ20" s="59" t="str">
        <f>IF(SUMPRODUCT(--EXACT(K20&amp;M20,$AJ$2:AJ19)),"",K20&amp;M20)</f>
        <v/>
      </c>
      <c r="AK20" s="59" t="str">
        <f>IF(SUMPRODUCT(--EXACT(K20&amp;M20,$AJ$2:AJ19)),"",MAX($AK$3:AK19)+1)</f>
        <v/>
      </c>
    </row>
    <row r="21" spans="1:37" s="59" customFormat="1" ht="15" x14ac:dyDescent="0.25">
      <c r="A21" s="10">
        <f t="shared" si="3"/>
        <v>1</v>
      </c>
      <c r="B21" s="55" t="str">
        <f>IF(F21&lt;&gt;F20, F21,"")</f>
        <v/>
      </c>
      <c r="C21" s="55">
        <v>19</v>
      </c>
      <c r="D21" s="55" t="str">
        <f t="shared" si="2"/>
        <v/>
      </c>
      <c r="E21" s="56" t="str">
        <f t="shared" si="5"/>
        <v/>
      </c>
      <c r="F21" s="34" t="str">
        <f>IF(L21&lt;&gt;"",CONCATENATE(DIGITADOR!$B$2,$A$2,DIGITADOR!$M$1,A21),"")</f>
        <v/>
      </c>
      <c r="G21" s="35"/>
      <c r="H21" s="3"/>
      <c r="I21" s="60" t="str">
        <f t="shared" si="0"/>
        <v/>
      </c>
      <c r="J21" s="166" t="str">
        <f>IF(K21="","",INDEX('Otras referencias'!$AG:$AH,MATCH(K21,'Otras referencias'!$AG:$AG,0),2))</f>
        <v/>
      </c>
      <c r="K21" s="171"/>
      <c r="L21" s="58" t="str">
        <f>IF(J21="","",INDEX(referentes!$S:$W,MATCH(J21,referentes!$S:$S,0),1))</f>
        <v/>
      </c>
      <c r="M21" s="31"/>
      <c r="N21" s="42"/>
      <c r="O21" s="1"/>
      <c r="P21" s="225"/>
      <c r="Q21" s="226" t="str">
        <f>IF(P21="","",INDEX(referentes!$J:$K,MATCH(P21,referentes!$J:$J,0),2))</f>
        <v/>
      </c>
      <c r="R21" s="20"/>
      <c r="S21" s="26"/>
      <c r="T21" s="222"/>
      <c r="U21" s="223" t="str">
        <f>IF(T21="","",INDEX(referentes!D:E,MATCH(T21,referentes!D:D,0),2))</f>
        <v/>
      </c>
      <c r="V21" s="222"/>
      <c r="W21" s="224" t="str">
        <f>IF(V21="","",INDEX('Otras referencias'!AO:AQ,MATCH(V21,'Otras referencias'!AO:AO,0),2))</f>
        <v/>
      </c>
      <c r="X21" s="18"/>
      <c r="Y21" s="169" t="str">
        <f>IF(Z21="","",INDEX('Otras referencias'!H:I,MATCH(Z21,'Otras referencias'!I:I,0),1))</f>
        <v/>
      </c>
      <c r="Z21" s="171"/>
      <c r="AA21" s="21"/>
      <c r="AB21" s="12"/>
      <c r="AC21" s="169" t="str">
        <f>IF(AD21="","",INDEX('Otras referencias'!K:L,MATCH(AD21,'Otras referencias'!L:L,0),1))</f>
        <v/>
      </c>
      <c r="AD21" s="67"/>
      <c r="AE21" s="173" t="str">
        <f t="shared" si="1"/>
        <v>---</v>
      </c>
      <c r="AI21" s="59" t="str">
        <f>IF(V21="","",INDEX('Otras referencias'!AO:AQ,MATCH(V21,'Otras referencias'!AO:AO,0),3))</f>
        <v/>
      </c>
      <c r="AJ21" s="59" t="str">
        <f>IF(SUMPRODUCT(--EXACT(K21&amp;M21,$AJ$2:AJ20)),"",K21&amp;M21)</f>
        <v/>
      </c>
      <c r="AK21" s="59" t="str">
        <f>IF(SUMPRODUCT(--EXACT(K21&amp;M21,$AJ$2:AJ20)),"",MAX($AK$3:AK20)+1)</f>
        <v/>
      </c>
    </row>
    <row r="22" spans="1:37" s="59" customFormat="1" ht="15" x14ac:dyDescent="0.25">
      <c r="A22" s="10">
        <f t="shared" si="3"/>
        <v>1</v>
      </c>
      <c r="B22" s="55" t="str">
        <f t="shared" si="4"/>
        <v/>
      </c>
      <c r="C22" s="55">
        <v>20</v>
      </c>
      <c r="D22" s="55" t="str">
        <f t="shared" si="2"/>
        <v/>
      </c>
      <c r="E22" s="56" t="str">
        <f>CONCATENATE(I22,L22)</f>
        <v/>
      </c>
      <c r="F22" s="34" t="str">
        <f>IF(L22&lt;&gt;"",CONCATENATE(DIGITADOR!$B$2,$A$2,DIGITADOR!$M$1,A22),"")</f>
        <v/>
      </c>
      <c r="G22" s="35"/>
      <c r="H22" s="4"/>
      <c r="I22" s="60" t="str">
        <f t="shared" si="0"/>
        <v/>
      </c>
      <c r="J22" s="166" t="str">
        <f>IF(K22="","",INDEX('Otras referencias'!$AG:$AH,MATCH(K22,'Otras referencias'!$AG:$AG,0),2))</f>
        <v/>
      </c>
      <c r="K22" s="171"/>
      <c r="L22" s="58" t="str">
        <f>IF(J22="","",INDEX(referentes!$S:$W,MATCH(J22,referentes!$S:$S,0),1))</f>
        <v/>
      </c>
      <c r="M22" s="31"/>
      <c r="N22" s="43"/>
      <c r="O22" s="1"/>
      <c r="P22" s="225"/>
      <c r="Q22" s="226" t="str">
        <f>IF(P22="","",INDEX(referentes!$J:$K,MATCH(P22,referentes!$J:$J,0),2))</f>
        <v/>
      </c>
      <c r="R22" s="21"/>
      <c r="S22" s="26"/>
      <c r="T22" s="222"/>
      <c r="U22" s="223" t="str">
        <f>IF(T22="","",INDEX(referentes!D:E,MATCH(T22,referentes!D:D,0),2))</f>
        <v/>
      </c>
      <c r="V22" s="222"/>
      <c r="W22" s="224" t="str">
        <f>IF(V22="","",INDEX('Otras referencias'!AO:AQ,MATCH(V22,'Otras referencias'!AO:AO,0),2))</f>
        <v/>
      </c>
      <c r="X22" s="18"/>
      <c r="Y22" s="169" t="str">
        <f>IF(Z22="","",INDEX('Otras referencias'!H:I,MATCH(Z22,'Otras referencias'!I:I,0),1))</f>
        <v/>
      </c>
      <c r="Z22" s="171"/>
      <c r="AA22" s="21"/>
      <c r="AB22" s="11"/>
      <c r="AC22" s="169" t="str">
        <f>IF(AD22="","",INDEX('Otras referencias'!K:L,MATCH(AD22,'Otras referencias'!L:L,0),1))</f>
        <v/>
      </c>
      <c r="AD22" s="67"/>
      <c r="AE22" s="173" t="str">
        <f t="shared" si="1"/>
        <v>---</v>
      </c>
      <c r="AI22" s="59" t="str">
        <f>IF(V22="","",INDEX('Otras referencias'!AO:AQ,MATCH(V22,'Otras referencias'!AO:AO,0),3))</f>
        <v/>
      </c>
      <c r="AJ22" s="59" t="str">
        <f>IF(SUMPRODUCT(--EXACT(K22&amp;M22,$AJ$2:AJ21)),"",K22&amp;M22)</f>
        <v/>
      </c>
      <c r="AK22" s="59" t="str">
        <f>IF(SUMPRODUCT(--EXACT(K22&amp;M22,$AJ$2:AJ21)),"",MAX($AK$3:AK21)+1)</f>
        <v/>
      </c>
    </row>
    <row r="23" spans="1:37" s="59" customFormat="1" ht="15" x14ac:dyDescent="0.25">
      <c r="A23" s="10">
        <f t="shared" si="3"/>
        <v>1</v>
      </c>
      <c r="B23" s="55" t="str">
        <f t="shared" si="4"/>
        <v/>
      </c>
      <c r="C23" s="55">
        <v>21</v>
      </c>
      <c r="D23" s="55" t="str">
        <f t="shared" si="2"/>
        <v/>
      </c>
      <c r="E23" s="56" t="str">
        <f t="shared" si="5"/>
        <v/>
      </c>
      <c r="F23" s="34" t="str">
        <f>IF(L23&lt;&gt;"",CONCATENATE(DIGITADOR!$B$2,$A$2,DIGITADOR!$M$1,A23),"")</f>
        <v/>
      </c>
      <c r="G23" s="35"/>
      <c r="H23" s="3"/>
      <c r="I23" s="60" t="str">
        <f t="shared" si="0"/>
        <v/>
      </c>
      <c r="J23" s="166" t="str">
        <f>IF(K23="","",INDEX('Otras referencias'!$AG:$AH,MATCH(K23,'Otras referencias'!$AG:$AG,0),2))</f>
        <v/>
      </c>
      <c r="K23" s="171"/>
      <c r="L23" s="58" t="str">
        <f>IF(J23="","",INDEX(referentes!$S:$W,MATCH(J23,referentes!$S:$S,0),1))</f>
        <v/>
      </c>
      <c r="M23" s="31"/>
      <c r="N23" s="43"/>
      <c r="O23" s="1"/>
      <c r="P23" s="225"/>
      <c r="Q23" s="226" t="str">
        <f>IF(P23="","",INDEX(referentes!$J:$K,MATCH(P23,referentes!$J:$J,0),2))</f>
        <v/>
      </c>
      <c r="R23" s="21"/>
      <c r="S23" s="26"/>
      <c r="T23" s="222"/>
      <c r="U23" s="223" t="str">
        <f>IF(T23="","",INDEX(referentes!D:E,MATCH(T23,referentes!D:D,0),2))</f>
        <v/>
      </c>
      <c r="V23" s="222"/>
      <c r="W23" s="224" t="str">
        <f>IF(V23="","",INDEX('Otras referencias'!AO:AQ,MATCH(V23,'Otras referencias'!AO:AO,0),2))</f>
        <v/>
      </c>
      <c r="X23" s="18"/>
      <c r="Y23" s="169" t="str">
        <f>IF(Z23="","",INDEX('Otras referencias'!H:I,MATCH(Z23,'Otras referencias'!I:I,0),1))</f>
        <v/>
      </c>
      <c r="Z23" s="171"/>
      <c r="AA23" s="21"/>
      <c r="AB23" s="11"/>
      <c r="AC23" s="169" t="str">
        <f>IF(AD23="","",INDEX('Otras referencias'!K:L,MATCH(AD23,'Otras referencias'!L:L,0),1))</f>
        <v/>
      </c>
      <c r="AD23" s="67"/>
      <c r="AE23" s="173" t="str">
        <f t="shared" si="1"/>
        <v>---</v>
      </c>
      <c r="AI23" s="59" t="str">
        <f>IF(V23="","",INDEX('Otras referencias'!AO:AQ,MATCH(V23,'Otras referencias'!AO:AO,0),3))</f>
        <v/>
      </c>
      <c r="AJ23" s="59" t="str">
        <f>IF(SUMPRODUCT(--EXACT(K23&amp;M23,$AJ$2:AJ22)),"",K23&amp;M23)</f>
        <v/>
      </c>
      <c r="AK23" s="59" t="str">
        <f>IF(SUMPRODUCT(--EXACT(K23&amp;M23,$AJ$2:AJ22)),"",MAX($AK$3:AK22)+1)</f>
        <v/>
      </c>
    </row>
    <row r="24" spans="1:37" s="59" customFormat="1" ht="15" x14ac:dyDescent="0.25">
      <c r="A24" s="10">
        <f t="shared" si="3"/>
        <v>1</v>
      </c>
      <c r="B24" s="55" t="str">
        <f t="shared" si="4"/>
        <v/>
      </c>
      <c r="C24" s="55">
        <v>22</v>
      </c>
      <c r="D24" s="55" t="str">
        <f t="shared" si="2"/>
        <v/>
      </c>
      <c r="E24" s="56" t="str">
        <f t="shared" si="5"/>
        <v/>
      </c>
      <c r="F24" s="34" t="str">
        <f>IF(L24&lt;&gt;"",CONCATENATE(DIGITADOR!$B$2,$A$2,DIGITADOR!$M$1,A24),"")</f>
        <v/>
      </c>
      <c r="G24" s="35"/>
      <c r="H24" s="4"/>
      <c r="I24" s="60" t="str">
        <f t="shared" si="0"/>
        <v/>
      </c>
      <c r="J24" s="166" t="str">
        <f>IF(K24="","",INDEX('Otras referencias'!$AG:$AH,MATCH(K24,'Otras referencias'!$AG:$AG,0),2))</f>
        <v/>
      </c>
      <c r="K24" s="171"/>
      <c r="L24" s="58" t="str">
        <f>IF(J24="","",INDEX(referentes!$S:$W,MATCH(J24,referentes!$S:$S,0),1))</f>
        <v/>
      </c>
      <c r="M24" s="31"/>
      <c r="N24" s="42"/>
      <c r="O24" s="1"/>
      <c r="P24" s="225"/>
      <c r="Q24" s="226" t="str">
        <f>IF(P24="","",INDEX(referentes!$J:$K,MATCH(P24,referentes!$J:$J,0),2))</f>
        <v/>
      </c>
      <c r="R24" s="20"/>
      <c r="S24" s="26"/>
      <c r="T24" s="222"/>
      <c r="U24" s="223" t="str">
        <f>IF(T24="","",INDEX(referentes!D:E,MATCH(T24,referentes!D:D,0),2))</f>
        <v/>
      </c>
      <c r="V24" s="222"/>
      <c r="W24" s="224" t="str">
        <f>IF(V24="","",INDEX('Otras referencias'!AO:AQ,MATCH(V24,'Otras referencias'!AO:AO,0),2))</f>
        <v/>
      </c>
      <c r="X24" s="18"/>
      <c r="Y24" s="169" t="str">
        <f>IF(Z24="","",INDEX('Otras referencias'!H:I,MATCH(Z24,'Otras referencias'!I:I,0),1))</f>
        <v/>
      </c>
      <c r="Z24" s="171"/>
      <c r="AA24" s="20"/>
      <c r="AB24" s="12"/>
      <c r="AC24" s="169" t="str">
        <f>IF(AD24="","",INDEX('Otras referencias'!K:L,MATCH(AD24,'Otras referencias'!L:L,0),1))</f>
        <v/>
      </c>
      <c r="AD24" s="67"/>
      <c r="AE24" s="173" t="str">
        <f t="shared" si="1"/>
        <v>---</v>
      </c>
      <c r="AI24" s="59" t="str">
        <f>IF(V24="","",INDEX('Otras referencias'!AO:AQ,MATCH(V24,'Otras referencias'!AO:AO,0),3))</f>
        <v/>
      </c>
      <c r="AJ24" s="59" t="str">
        <f>IF(SUMPRODUCT(--EXACT(K24&amp;M24,$AJ$2:AJ23)),"",K24&amp;M24)</f>
        <v/>
      </c>
      <c r="AK24" s="59" t="str">
        <f>IF(SUMPRODUCT(--EXACT(K24&amp;M24,$AJ$2:AJ23)),"",MAX($AK$3:AK23)+1)</f>
        <v/>
      </c>
    </row>
    <row r="25" spans="1:37" s="59" customFormat="1" ht="15" x14ac:dyDescent="0.25">
      <c r="A25" s="10">
        <f t="shared" si="3"/>
        <v>1</v>
      </c>
      <c r="B25" s="55" t="str">
        <f t="shared" si="4"/>
        <v/>
      </c>
      <c r="C25" s="55">
        <v>23</v>
      </c>
      <c r="D25" s="55" t="str">
        <f t="shared" si="2"/>
        <v/>
      </c>
      <c r="E25" s="56" t="str">
        <f t="shared" si="5"/>
        <v/>
      </c>
      <c r="F25" s="34" t="str">
        <f>IF(L25&lt;&gt;"",CONCATENATE(DIGITADOR!$B$2,$A$2,DIGITADOR!$M$1,A25),"")</f>
        <v/>
      </c>
      <c r="G25" s="35"/>
      <c r="H25" s="3"/>
      <c r="I25" s="60" t="str">
        <f t="shared" si="0"/>
        <v/>
      </c>
      <c r="J25" s="166" t="str">
        <f>IF(K25="","",INDEX('Otras referencias'!$AG:$AH,MATCH(K25,'Otras referencias'!$AG:$AG,0),2))</f>
        <v/>
      </c>
      <c r="K25" s="171"/>
      <c r="L25" s="58" t="str">
        <f>IF(J25="","",INDEX(referentes!$S:$W,MATCH(J25,referentes!$S:$S,0),1))</f>
        <v/>
      </c>
      <c r="M25" s="31"/>
      <c r="N25" s="42"/>
      <c r="O25" s="1"/>
      <c r="P25" s="225"/>
      <c r="Q25" s="226" t="str">
        <f>IF(P25="","",INDEX(referentes!$J:$K,MATCH(P25,referentes!$J:$J,0),2))</f>
        <v/>
      </c>
      <c r="R25" s="20"/>
      <c r="S25" s="26"/>
      <c r="T25" s="222"/>
      <c r="U25" s="223" t="str">
        <f>IF(T25="","",INDEX(referentes!D:E,MATCH(T25,referentes!D:D,0),2))</f>
        <v/>
      </c>
      <c r="V25" s="222"/>
      <c r="W25" s="224" t="str">
        <f>IF(V25="","",INDEX('Otras referencias'!AO:AQ,MATCH(V25,'Otras referencias'!AO:AO,0),2))</f>
        <v/>
      </c>
      <c r="X25" s="18"/>
      <c r="Y25" s="169" t="str">
        <f>IF(Z25="","",INDEX('Otras referencias'!H:I,MATCH(Z25,'Otras referencias'!I:I,0),1))</f>
        <v/>
      </c>
      <c r="Z25" s="171"/>
      <c r="AA25" s="20"/>
      <c r="AB25" s="12"/>
      <c r="AC25" s="169" t="str">
        <f>IF(AD25="","",INDEX('Otras referencias'!K:L,MATCH(AD25,'Otras referencias'!L:L,0),1))</f>
        <v/>
      </c>
      <c r="AD25" s="67"/>
      <c r="AE25" s="173" t="str">
        <f t="shared" si="1"/>
        <v>---</v>
      </c>
      <c r="AI25" s="59" t="str">
        <f>IF(V25="","",INDEX('Otras referencias'!AO:AQ,MATCH(V25,'Otras referencias'!AO:AO,0),3))</f>
        <v/>
      </c>
      <c r="AJ25" s="59" t="str">
        <f>IF(SUMPRODUCT(--EXACT(K25&amp;M25,$AJ$2:AJ24)),"",K25&amp;M25)</f>
        <v/>
      </c>
      <c r="AK25" s="59" t="str">
        <f>IF(SUMPRODUCT(--EXACT(K25&amp;M25,$AJ$2:AJ24)),"",MAX($AK$3:AK24)+1)</f>
        <v/>
      </c>
    </row>
    <row r="26" spans="1:37" s="59" customFormat="1" ht="15" x14ac:dyDescent="0.25">
      <c r="A26" s="10">
        <f t="shared" si="3"/>
        <v>1</v>
      </c>
      <c r="B26" s="55" t="str">
        <f t="shared" si="4"/>
        <v/>
      </c>
      <c r="C26" s="55">
        <v>24</v>
      </c>
      <c r="D26" s="55" t="str">
        <f t="shared" si="2"/>
        <v/>
      </c>
      <c r="E26" s="56" t="str">
        <f t="shared" si="5"/>
        <v/>
      </c>
      <c r="F26" s="34" t="str">
        <f>IF(L26&lt;&gt;"",CONCATENATE(DIGITADOR!$B$2,$A$2,DIGITADOR!$M$1,A26),"")</f>
        <v/>
      </c>
      <c r="G26" s="35"/>
      <c r="H26" s="4"/>
      <c r="I26" s="60" t="str">
        <f t="shared" si="0"/>
        <v/>
      </c>
      <c r="J26" s="166" t="str">
        <f>IF(K26="","",INDEX('Otras referencias'!$AG:$AH,MATCH(K26,'Otras referencias'!$AG:$AG,0),2))</f>
        <v/>
      </c>
      <c r="K26" s="171"/>
      <c r="L26" s="58" t="str">
        <f>IF(J26="","",INDEX(referentes!$S:$W,MATCH(J26,referentes!$S:$S,0),1))</f>
        <v/>
      </c>
      <c r="M26" s="31"/>
      <c r="N26" s="43"/>
      <c r="O26" s="1"/>
      <c r="P26" s="225"/>
      <c r="Q26" s="226" t="str">
        <f>IF(P26="","",INDEX(referentes!$J:$K,MATCH(P26,referentes!$J:$J,0),2))</f>
        <v/>
      </c>
      <c r="R26" s="21"/>
      <c r="S26" s="26"/>
      <c r="T26" s="222"/>
      <c r="U26" s="223" t="str">
        <f>IF(T26="","",INDEX(referentes!D:E,MATCH(T26,referentes!D:D,0),2))</f>
        <v/>
      </c>
      <c r="V26" s="222"/>
      <c r="W26" s="224" t="str">
        <f>IF(V26="","",INDEX('Otras referencias'!AO:AQ,MATCH(V26,'Otras referencias'!AO:AO,0),2))</f>
        <v/>
      </c>
      <c r="X26" s="18"/>
      <c r="Y26" s="169" t="str">
        <f>IF(Z26="","",INDEX('Otras referencias'!H:I,MATCH(Z26,'Otras referencias'!I:I,0),1))</f>
        <v/>
      </c>
      <c r="Z26" s="171"/>
      <c r="AA26" s="21"/>
      <c r="AB26" s="11"/>
      <c r="AC26" s="169" t="str">
        <f>IF(AD26="","",INDEX('Otras referencias'!K:L,MATCH(AD26,'Otras referencias'!L:L,0),1))</f>
        <v/>
      </c>
      <c r="AD26" s="67"/>
      <c r="AE26" s="173" t="str">
        <f t="shared" si="1"/>
        <v>---</v>
      </c>
      <c r="AI26" s="59" t="str">
        <f>IF(V26="","",INDEX('Otras referencias'!AO:AQ,MATCH(V26,'Otras referencias'!AO:AO,0),3))</f>
        <v/>
      </c>
      <c r="AJ26" s="59" t="str">
        <f>IF(SUMPRODUCT(--EXACT(K26&amp;M26,$AJ$2:AJ25)),"",K26&amp;M26)</f>
        <v/>
      </c>
      <c r="AK26" s="59" t="str">
        <f>IF(SUMPRODUCT(--EXACT(K26&amp;M26,$AJ$2:AJ25)),"",MAX($AK$3:AK25)+1)</f>
        <v/>
      </c>
    </row>
    <row r="27" spans="1:37" s="59" customFormat="1" ht="15" x14ac:dyDescent="0.25">
      <c r="A27" s="10">
        <f t="shared" si="3"/>
        <v>1</v>
      </c>
      <c r="B27" s="55" t="str">
        <f t="shared" si="4"/>
        <v/>
      </c>
      <c r="C27" s="55">
        <v>25</v>
      </c>
      <c r="D27" s="55" t="str">
        <f t="shared" si="2"/>
        <v/>
      </c>
      <c r="E27" s="56" t="str">
        <f t="shared" si="5"/>
        <v/>
      </c>
      <c r="F27" s="34" t="str">
        <f>IF(L27&lt;&gt;"",CONCATENATE(DIGITADOR!$B$2,$A$2,DIGITADOR!$M$1,A27),"")</f>
        <v/>
      </c>
      <c r="G27" s="35"/>
      <c r="H27" s="3"/>
      <c r="I27" s="60" t="str">
        <f t="shared" si="0"/>
        <v/>
      </c>
      <c r="J27" s="166" t="str">
        <f>IF(K27="","",INDEX('Otras referencias'!$AG:$AH,MATCH(K27,'Otras referencias'!$AG:$AG,0),2))</f>
        <v/>
      </c>
      <c r="K27" s="171"/>
      <c r="L27" s="58" t="str">
        <f>IF(J27="","",INDEX(referentes!$S:$W,MATCH(J27,referentes!$S:$S,0),1))</f>
        <v/>
      </c>
      <c r="M27" s="31"/>
      <c r="N27" s="43"/>
      <c r="O27" s="1"/>
      <c r="P27" s="225"/>
      <c r="Q27" s="226" t="str">
        <f>IF(P27="","",INDEX(referentes!$J:$K,MATCH(P27,referentes!$J:$J,0),2))</f>
        <v/>
      </c>
      <c r="R27" s="21"/>
      <c r="S27" s="26"/>
      <c r="T27" s="222"/>
      <c r="U27" s="223" t="str">
        <f>IF(T27="","",INDEX(referentes!D:E,MATCH(T27,referentes!D:D,0),2))</f>
        <v/>
      </c>
      <c r="V27" s="222"/>
      <c r="W27" s="224" t="str">
        <f>IF(V27="","",INDEX('Otras referencias'!AO:AQ,MATCH(V27,'Otras referencias'!AO:AO,0),2))</f>
        <v/>
      </c>
      <c r="X27" s="18"/>
      <c r="Y27" s="169" t="str">
        <f>IF(Z27="","",INDEX('Otras referencias'!H:I,MATCH(Z27,'Otras referencias'!I:I,0),1))</f>
        <v/>
      </c>
      <c r="Z27" s="171"/>
      <c r="AA27" s="21"/>
      <c r="AB27" s="11"/>
      <c r="AC27" s="169" t="str">
        <f>IF(AD27="","",INDEX('Otras referencias'!K:L,MATCH(AD27,'Otras referencias'!L:L,0),1))</f>
        <v/>
      </c>
      <c r="AD27" s="67"/>
      <c r="AE27" s="173" t="str">
        <f t="shared" si="1"/>
        <v>---</v>
      </c>
      <c r="AI27" s="59" t="str">
        <f>IF(V27="","",INDEX('Otras referencias'!AO:AQ,MATCH(V27,'Otras referencias'!AO:AO,0),3))</f>
        <v/>
      </c>
      <c r="AJ27" s="59" t="str">
        <f>IF(SUMPRODUCT(--EXACT(K27&amp;M27,$AJ$2:AJ26)),"",K27&amp;M27)</f>
        <v/>
      </c>
      <c r="AK27" s="59" t="str">
        <f>IF(SUMPRODUCT(--EXACT(K27&amp;M27,$AJ$2:AJ26)),"",MAX($AK$3:AK26)+1)</f>
        <v/>
      </c>
    </row>
    <row r="28" spans="1:37" s="59" customFormat="1" ht="15" x14ac:dyDescent="0.25">
      <c r="A28" s="10">
        <f t="shared" si="3"/>
        <v>1</v>
      </c>
      <c r="B28" s="55" t="str">
        <f t="shared" si="4"/>
        <v/>
      </c>
      <c r="C28" s="55">
        <v>26</v>
      </c>
      <c r="D28" s="55" t="str">
        <f t="shared" si="2"/>
        <v/>
      </c>
      <c r="E28" s="56" t="str">
        <f t="shared" si="5"/>
        <v/>
      </c>
      <c r="F28" s="34" t="str">
        <f>IF(L28&lt;&gt;"",CONCATENATE(DIGITADOR!$B$2,$A$2,DIGITADOR!$M$1,A28),"")</f>
        <v/>
      </c>
      <c r="G28" s="35"/>
      <c r="H28" s="4"/>
      <c r="I28" s="60" t="str">
        <f t="shared" si="0"/>
        <v/>
      </c>
      <c r="J28" s="166" t="str">
        <f>IF(K28="","",INDEX('Otras referencias'!$AG:$AH,MATCH(K28,'Otras referencias'!$AG:$AG,0),2))</f>
        <v/>
      </c>
      <c r="K28" s="171"/>
      <c r="L28" s="58" t="str">
        <f>IF(J28="","",INDEX(referentes!$S:$W,MATCH(J28,referentes!$S:$S,0),1))</f>
        <v/>
      </c>
      <c r="M28" s="31"/>
      <c r="N28" s="42"/>
      <c r="O28" s="1"/>
      <c r="P28" s="225"/>
      <c r="Q28" s="226" t="str">
        <f>IF(P28="","",INDEX(referentes!$J:$K,MATCH(P28,referentes!$J:$J,0),2))</f>
        <v/>
      </c>
      <c r="R28" s="20"/>
      <c r="S28" s="26"/>
      <c r="T28" s="222"/>
      <c r="U28" s="223" t="str">
        <f>IF(T28="","",INDEX(referentes!D:E,MATCH(T28,referentes!D:D,0),2))</f>
        <v/>
      </c>
      <c r="V28" s="222"/>
      <c r="W28" s="224" t="str">
        <f>IF(V28="","",INDEX('Otras referencias'!AO:AQ,MATCH(V28,'Otras referencias'!AO:AO,0),2))</f>
        <v/>
      </c>
      <c r="X28" s="18"/>
      <c r="Y28" s="169" t="str">
        <f>IF(Z28="","",INDEX('Otras referencias'!H:I,MATCH(Z28,'Otras referencias'!I:I,0),1))</f>
        <v/>
      </c>
      <c r="Z28" s="171"/>
      <c r="AA28" s="20"/>
      <c r="AB28" s="12"/>
      <c r="AC28" s="169" t="str">
        <f>IF(AD28="","",INDEX('Otras referencias'!K:L,MATCH(AD28,'Otras referencias'!L:L,0),1))</f>
        <v/>
      </c>
      <c r="AD28" s="67"/>
      <c r="AE28" s="173" t="str">
        <f t="shared" si="1"/>
        <v>---</v>
      </c>
      <c r="AI28" s="59" t="str">
        <f>IF(V28="","",INDEX('Otras referencias'!AO:AQ,MATCH(V28,'Otras referencias'!AO:AO,0),3))</f>
        <v/>
      </c>
      <c r="AJ28" s="59" t="str">
        <f>IF(SUMPRODUCT(--EXACT(K28&amp;M28,$AJ$2:AJ27)),"",K28&amp;M28)</f>
        <v/>
      </c>
      <c r="AK28" s="59" t="str">
        <f>IF(SUMPRODUCT(--EXACT(K28&amp;M28,$AJ$2:AJ27)),"",MAX($AK$3:AK27)+1)</f>
        <v/>
      </c>
    </row>
    <row r="29" spans="1:37" s="59" customFormat="1" ht="15" x14ac:dyDescent="0.25">
      <c r="A29" s="10">
        <f t="shared" si="3"/>
        <v>1</v>
      </c>
      <c r="B29" s="55" t="str">
        <f t="shared" si="4"/>
        <v/>
      </c>
      <c r="C29" s="55">
        <v>27</v>
      </c>
      <c r="D29" s="55" t="str">
        <f t="shared" si="2"/>
        <v/>
      </c>
      <c r="E29" s="56" t="str">
        <f t="shared" si="5"/>
        <v/>
      </c>
      <c r="F29" s="34" t="str">
        <f>IF(L29&lt;&gt;"",CONCATENATE(DIGITADOR!$B$2,$A$2,DIGITADOR!$M$1,A29),"")</f>
        <v/>
      </c>
      <c r="G29" s="35"/>
      <c r="H29" s="3"/>
      <c r="I29" s="60" t="str">
        <f t="shared" si="0"/>
        <v/>
      </c>
      <c r="J29" s="166" t="str">
        <f>IF(K29="","",INDEX('Otras referencias'!$AG:$AH,MATCH(K29,'Otras referencias'!$AG:$AG,0),2))</f>
        <v/>
      </c>
      <c r="K29" s="171"/>
      <c r="L29" s="58" t="str">
        <f>IF(J29="","",INDEX(referentes!$S:$W,MATCH(J29,referentes!$S:$S,0),1))</f>
        <v/>
      </c>
      <c r="M29" s="31"/>
      <c r="N29" s="42"/>
      <c r="O29" s="1"/>
      <c r="P29" s="225"/>
      <c r="Q29" s="226" t="str">
        <f>IF(P29="","",INDEX(referentes!$J:$K,MATCH(P29,referentes!$J:$J,0),2))</f>
        <v/>
      </c>
      <c r="R29" s="20"/>
      <c r="S29" s="26"/>
      <c r="T29" s="222"/>
      <c r="U29" s="223" t="str">
        <f>IF(T29="","",INDEX(referentes!D:E,MATCH(T29,referentes!D:D,0),2))</f>
        <v/>
      </c>
      <c r="V29" s="222"/>
      <c r="W29" s="224" t="str">
        <f>IF(V29="","",INDEX('Otras referencias'!AO:AQ,MATCH(V29,'Otras referencias'!AO:AO,0),2))</f>
        <v/>
      </c>
      <c r="X29" s="18"/>
      <c r="Y29" s="169" t="str">
        <f>IF(Z29="","",INDEX('Otras referencias'!H:I,MATCH(Z29,'Otras referencias'!I:I,0),1))</f>
        <v/>
      </c>
      <c r="Z29" s="171"/>
      <c r="AA29" s="20"/>
      <c r="AB29" s="12"/>
      <c r="AC29" s="169" t="str">
        <f>IF(AD29="","",INDEX('Otras referencias'!K:L,MATCH(AD29,'Otras referencias'!L:L,0),1))</f>
        <v/>
      </c>
      <c r="AD29" s="67"/>
      <c r="AE29" s="173" t="str">
        <f t="shared" si="1"/>
        <v>---</v>
      </c>
      <c r="AI29" s="59" t="str">
        <f>IF(V29="","",INDEX('Otras referencias'!AO:AQ,MATCH(V29,'Otras referencias'!AO:AO,0),3))</f>
        <v/>
      </c>
      <c r="AJ29" s="59" t="str">
        <f>IF(SUMPRODUCT(--EXACT(K29&amp;M29,$AJ$2:AJ28)),"",K29&amp;M29)</f>
        <v/>
      </c>
      <c r="AK29" s="59" t="str">
        <f>IF(SUMPRODUCT(--EXACT(K29&amp;M29,$AJ$2:AJ28)),"",MAX($AK$3:AK28)+1)</f>
        <v/>
      </c>
    </row>
    <row r="30" spans="1:37" s="59" customFormat="1" ht="15" x14ac:dyDescent="0.25">
      <c r="A30" s="10">
        <f t="shared" si="3"/>
        <v>1</v>
      </c>
      <c r="B30" s="55" t="str">
        <f t="shared" si="4"/>
        <v/>
      </c>
      <c r="C30" s="55">
        <v>28</v>
      </c>
      <c r="D30" s="55" t="str">
        <f t="shared" si="2"/>
        <v/>
      </c>
      <c r="E30" s="56" t="str">
        <f t="shared" si="5"/>
        <v/>
      </c>
      <c r="F30" s="34" t="str">
        <f>IF(L30&lt;&gt;"",CONCATENATE(DIGITADOR!$B$2,$A$2,DIGITADOR!$M$1,A30),"")</f>
        <v/>
      </c>
      <c r="G30" s="35"/>
      <c r="H30" s="4"/>
      <c r="I30" s="60" t="str">
        <f t="shared" si="0"/>
        <v/>
      </c>
      <c r="J30" s="166" t="str">
        <f>IF(K30="","",INDEX('Otras referencias'!$AG:$AH,MATCH(K30,'Otras referencias'!$AG:$AG,0),2))</f>
        <v/>
      </c>
      <c r="K30" s="171"/>
      <c r="L30" s="58" t="str">
        <f>IF(J30="","",INDEX(referentes!$S:$W,MATCH(J30,referentes!$S:$S,0),1))</f>
        <v/>
      </c>
      <c r="M30" s="31"/>
      <c r="N30" s="43"/>
      <c r="O30" s="1"/>
      <c r="P30" s="225"/>
      <c r="Q30" s="226" t="str">
        <f>IF(P30="","",INDEX(referentes!$J:$K,MATCH(P30,referentes!$J:$J,0),2))</f>
        <v/>
      </c>
      <c r="R30" s="21"/>
      <c r="S30" s="26"/>
      <c r="T30" s="222"/>
      <c r="U30" s="223" t="str">
        <f>IF(T30="","",INDEX(referentes!D:E,MATCH(T30,referentes!D:D,0),2))</f>
        <v/>
      </c>
      <c r="V30" s="222"/>
      <c r="W30" s="224" t="str">
        <f>IF(V30="","",INDEX('Otras referencias'!AO:AQ,MATCH(V30,'Otras referencias'!AO:AO,0),2))</f>
        <v/>
      </c>
      <c r="X30" s="18"/>
      <c r="Y30" s="169" t="str">
        <f>IF(Z30="","",INDEX('Otras referencias'!H:I,MATCH(Z30,'Otras referencias'!I:I,0),1))</f>
        <v/>
      </c>
      <c r="Z30" s="171"/>
      <c r="AA30" s="21"/>
      <c r="AB30" s="11"/>
      <c r="AC30" s="169" t="str">
        <f>IF(AD30="","",INDEX('Otras referencias'!K:L,MATCH(AD30,'Otras referencias'!L:L,0),1))</f>
        <v/>
      </c>
      <c r="AD30" s="67"/>
      <c r="AE30" s="173" t="str">
        <f t="shared" si="1"/>
        <v>---</v>
      </c>
      <c r="AI30" s="59" t="str">
        <f>IF(V30="","",INDEX('Otras referencias'!AO:AQ,MATCH(V30,'Otras referencias'!AO:AO,0),3))</f>
        <v/>
      </c>
      <c r="AJ30" s="59" t="str">
        <f>IF(SUMPRODUCT(--EXACT(K30&amp;M30,$AJ$2:AJ29)),"",K30&amp;M30)</f>
        <v/>
      </c>
      <c r="AK30" s="59" t="str">
        <f>IF(SUMPRODUCT(--EXACT(K30&amp;M30,$AJ$2:AJ29)),"",MAX($AK$3:AK29)+1)</f>
        <v/>
      </c>
    </row>
    <row r="31" spans="1:37" s="59" customFormat="1" ht="15" x14ac:dyDescent="0.25">
      <c r="A31" s="10">
        <f t="shared" si="3"/>
        <v>1</v>
      </c>
      <c r="B31" s="55" t="str">
        <f t="shared" si="4"/>
        <v/>
      </c>
      <c r="C31" s="55">
        <v>29</v>
      </c>
      <c r="D31" s="55" t="str">
        <f t="shared" si="2"/>
        <v/>
      </c>
      <c r="E31" s="56" t="str">
        <f t="shared" si="5"/>
        <v/>
      </c>
      <c r="F31" s="34" t="str">
        <f>IF(L31&lt;&gt;"",CONCATENATE(DIGITADOR!$B$2,$A$2,DIGITADOR!$M$1,A31),"")</f>
        <v/>
      </c>
      <c r="G31" s="35"/>
      <c r="H31" s="3"/>
      <c r="I31" s="60" t="str">
        <f t="shared" si="0"/>
        <v/>
      </c>
      <c r="J31" s="166" t="str">
        <f>IF(K31="","",INDEX('Otras referencias'!$AG:$AH,MATCH(K31,'Otras referencias'!$AG:$AG,0),2))</f>
        <v/>
      </c>
      <c r="K31" s="171"/>
      <c r="L31" s="58" t="str">
        <f>IF(J31="","",INDEX(referentes!$S:$W,MATCH(J31,referentes!$S:$S,0),1))</f>
        <v/>
      </c>
      <c r="M31" s="31"/>
      <c r="N31" s="43"/>
      <c r="O31" s="1"/>
      <c r="P31" s="225"/>
      <c r="Q31" s="226" t="str">
        <f>IF(P31="","",INDEX(referentes!$J:$K,MATCH(P31,referentes!$J:$J,0),2))</f>
        <v/>
      </c>
      <c r="R31" s="21"/>
      <c r="S31" s="26"/>
      <c r="T31" s="222"/>
      <c r="U31" s="223" t="str">
        <f>IF(T31="","",INDEX(referentes!D:E,MATCH(T31,referentes!D:D,0),2))</f>
        <v/>
      </c>
      <c r="V31" s="222"/>
      <c r="W31" s="224" t="str">
        <f>IF(V31="","",INDEX('Otras referencias'!AO:AQ,MATCH(V31,'Otras referencias'!AO:AO,0),2))</f>
        <v/>
      </c>
      <c r="X31" s="18"/>
      <c r="Y31" s="169" t="str">
        <f>IF(Z31="","",INDEX('Otras referencias'!H:I,MATCH(Z31,'Otras referencias'!I:I,0),1))</f>
        <v/>
      </c>
      <c r="Z31" s="171"/>
      <c r="AA31" s="21"/>
      <c r="AB31" s="11"/>
      <c r="AC31" s="169" t="str">
        <f>IF(AD31="","",INDEX('Otras referencias'!K:L,MATCH(AD31,'Otras referencias'!L:L,0),1))</f>
        <v/>
      </c>
      <c r="AD31" s="67"/>
      <c r="AE31" s="173" t="str">
        <f t="shared" si="1"/>
        <v>---</v>
      </c>
      <c r="AI31" s="59" t="str">
        <f>IF(V31="","",INDEX('Otras referencias'!AO:AQ,MATCH(V31,'Otras referencias'!AO:AO,0),3))</f>
        <v/>
      </c>
      <c r="AJ31" s="59" t="str">
        <f>IF(SUMPRODUCT(--EXACT(K31&amp;M31,$AJ$2:AJ30)),"",K31&amp;M31)</f>
        <v/>
      </c>
      <c r="AK31" s="59" t="str">
        <f>IF(SUMPRODUCT(--EXACT(K31&amp;M31,$AJ$2:AJ30)),"",MAX($AK$3:AK30)+1)</f>
        <v/>
      </c>
    </row>
    <row r="32" spans="1:37" s="59" customFormat="1" ht="15" x14ac:dyDescent="0.25">
      <c r="A32" s="10">
        <f t="shared" si="3"/>
        <v>1</v>
      </c>
      <c r="B32" s="55" t="str">
        <f t="shared" si="4"/>
        <v/>
      </c>
      <c r="C32" s="55">
        <v>30</v>
      </c>
      <c r="D32" s="55" t="str">
        <f t="shared" si="2"/>
        <v/>
      </c>
      <c r="E32" s="56" t="str">
        <f t="shared" si="5"/>
        <v/>
      </c>
      <c r="F32" s="34" t="str">
        <f>IF(L32&lt;&gt;"",CONCATENATE(DIGITADOR!$B$2,$A$2,DIGITADOR!$M$1,A32),"")</f>
        <v/>
      </c>
      <c r="G32" s="35"/>
      <c r="H32" s="4"/>
      <c r="I32" s="60" t="str">
        <f t="shared" si="0"/>
        <v/>
      </c>
      <c r="J32" s="166" t="str">
        <f>IF(K32="","",INDEX('Otras referencias'!$AG:$AH,MATCH(K32,'Otras referencias'!$AG:$AG,0),2))</f>
        <v/>
      </c>
      <c r="K32" s="171"/>
      <c r="L32" s="58" t="str">
        <f>IF(J32="","",INDEX(referentes!$S:$W,MATCH(J32,referentes!$S:$S,0),1))</f>
        <v/>
      </c>
      <c r="M32" s="31"/>
      <c r="N32" s="42"/>
      <c r="O32" s="1"/>
      <c r="P32" s="225"/>
      <c r="Q32" s="226" t="str">
        <f>IF(P32="","",INDEX(referentes!$J:$K,MATCH(P32,referentes!$J:$J,0),2))</f>
        <v/>
      </c>
      <c r="R32" s="20"/>
      <c r="S32" s="26"/>
      <c r="T32" s="222"/>
      <c r="U32" s="223" t="str">
        <f>IF(T32="","",INDEX(referentes!D:E,MATCH(T32,referentes!D:D,0),2))</f>
        <v/>
      </c>
      <c r="V32" s="222"/>
      <c r="W32" s="224" t="str">
        <f>IF(V32="","",INDEX('Otras referencias'!AO:AQ,MATCH(V32,'Otras referencias'!AO:AO,0),2))</f>
        <v/>
      </c>
      <c r="X32" s="18"/>
      <c r="Y32" s="169" t="str">
        <f>IF(Z32="","",INDEX('Otras referencias'!H:I,MATCH(Z32,'Otras referencias'!I:I,0),1))</f>
        <v/>
      </c>
      <c r="Z32" s="171"/>
      <c r="AA32" s="20"/>
      <c r="AB32" s="12"/>
      <c r="AC32" s="169" t="str">
        <f>IF(AD32="","",INDEX('Otras referencias'!K:L,MATCH(AD32,'Otras referencias'!L:L,0),1))</f>
        <v/>
      </c>
      <c r="AD32" s="67"/>
      <c r="AE32" s="173" t="str">
        <f t="shared" si="1"/>
        <v>---</v>
      </c>
      <c r="AI32" s="59" t="str">
        <f>IF(V32="","",INDEX('Otras referencias'!AO:AQ,MATCH(V32,'Otras referencias'!AO:AO,0),3))</f>
        <v/>
      </c>
      <c r="AJ32" s="59" t="str">
        <f>IF(SUMPRODUCT(--EXACT(K32&amp;M32,$AJ$2:AJ31)),"",K32&amp;M32)</f>
        <v/>
      </c>
      <c r="AK32" s="59" t="str">
        <f>IF(SUMPRODUCT(--EXACT(K32&amp;M32,$AJ$2:AJ31)),"",MAX($AK$3:AK31)+1)</f>
        <v/>
      </c>
    </row>
    <row r="33" spans="1:37" s="59" customFormat="1" ht="15" x14ac:dyDescent="0.25">
      <c r="A33" s="10">
        <f t="shared" si="3"/>
        <v>1</v>
      </c>
      <c r="B33" s="55" t="str">
        <f t="shared" si="4"/>
        <v/>
      </c>
      <c r="C33" s="55">
        <v>31</v>
      </c>
      <c r="D33" s="55" t="str">
        <f t="shared" si="2"/>
        <v/>
      </c>
      <c r="E33" s="56" t="str">
        <f t="shared" si="5"/>
        <v/>
      </c>
      <c r="F33" s="34" t="str">
        <f>IF(L33&lt;&gt;"",CONCATENATE(DIGITADOR!$B$2,$A$2,DIGITADOR!$M$1,A33),"")</f>
        <v/>
      </c>
      <c r="G33" s="37"/>
      <c r="H33" s="4"/>
      <c r="I33" s="60" t="str">
        <f t="shared" si="0"/>
        <v/>
      </c>
      <c r="J33" s="166" t="str">
        <f>IF(K33="","",INDEX('Otras referencias'!$AG:$AH,MATCH(K33,'Otras referencias'!$AG:$AG,0),2))</f>
        <v/>
      </c>
      <c r="K33" s="171"/>
      <c r="L33" s="58" t="str">
        <f>IF(J33="","",INDEX(referentes!$S:$W,MATCH(J33,referentes!$S:$S,0),1))</f>
        <v/>
      </c>
      <c r="M33" s="31"/>
      <c r="N33" s="43"/>
      <c r="O33" s="1"/>
      <c r="P33" s="225"/>
      <c r="Q33" s="226" t="str">
        <f>IF(P33="","",INDEX(referentes!$J:$K,MATCH(P33,referentes!$J:$J,0),2))</f>
        <v/>
      </c>
      <c r="R33" s="21"/>
      <c r="S33" s="26"/>
      <c r="T33" s="222"/>
      <c r="U33" s="223" t="str">
        <f>IF(T33="","",INDEX(referentes!D:E,MATCH(T33,referentes!D:D,0),2))</f>
        <v/>
      </c>
      <c r="V33" s="222"/>
      <c r="W33" s="224" t="str">
        <f>IF(V33="","",INDEX('Otras referencias'!AO:AQ,MATCH(V33,'Otras referencias'!AO:AO,0),2))</f>
        <v/>
      </c>
      <c r="X33" s="18"/>
      <c r="Y33" s="169" t="str">
        <f>IF(Z33="","",INDEX('Otras referencias'!H:I,MATCH(Z33,'Otras referencias'!I:I,0),1))</f>
        <v/>
      </c>
      <c r="Z33" s="171"/>
      <c r="AA33" s="21"/>
      <c r="AB33" s="11"/>
      <c r="AC33" s="169" t="str">
        <f>IF(AD33="","",INDEX('Otras referencias'!K:L,MATCH(AD33,'Otras referencias'!L:L,0),1))</f>
        <v/>
      </c>
      <c r="AD33" s="67"/>
      <c r="AE33" s="173" t="str">
        <f t="shared" si="1"/>
        <v>---</v>
      </c>
      <c r="AI33" s="59" t="str">
        <f>IF(V33="","",INDEX('Otras referencias'!AO:AQ,MATCH(V33,'Otras referencias'!AO:AO,0),3))</f>
        <v/>
      </c>
      <c r="AJ33" s="59" t="str">
        <f>IF(SUMPRODUCT(--EXACT(K33&amp;M33,$AJ$2:AJ32)),"",K33&amp;M33)</f>
        <v/>
      </c>
      <c r="AK33" s="59" t="str">
        <f>IF(SUMPRODUCT(--EXACT(K33&amp;M33,$AJ$2:AJ32)),"",MAX($AK$3:AK32)+1)</f>
        <v/>
      </c>
    </row>
    <row r="34" spans="1:37" s="59" customFormat="1" ht="15" x14ac:dyDescent="0.25">
      <c r="A34" s="10">
        <f t="shared" si="3"/>
        <v>1</v>
      </c>
      <c r="B34" s="55" t="str">
        <f t="shared" si="4"/>
        <v/>
      </c>
      <c r="C34" s="55">
        <v>32</v>
      </c>
      <c r="D34" s="55" t="str">
        <f t="shared" si="2"/>
        <v/>
      </c>
      <c r="E34" s="56" t="str">
        <f t="shared" si="5"/>
        <v/>
      </c>
      <c r="F34" s="34" t="str">
        <f>IF(L34&lt;&gt;"",CONCATENATE(DIGITADOR!$B$2,$A$2,DIGITADOR!$M$1,A34),"")</f>
        <v/>
      </c>
      <c r="G34" s="36"/>
      <c r="H34" s="4"/>
      <c r="I34" s="60" t="str">
        <f t="shared" si="0"/>
        <v/>
      </c>
      <c r="J34" s="166" t="str">
        <f>IF(K34="","",INDEX('Otras referencias'!$AG:$AH,MATCH(K34,'Otras referencias'!$AG:$AG,0),2))</f>
        <v/>
      </c>
      <c r="K34" s="171"/>
      <c r="L34" s="58" t="str">
        <f>IF(J34="","",INDEX(referentes!$S:$W,MATCH(J34,referentes!$S:$S,0),1))</f>
        <v/>
      </c>
      <c r="M34" s="31"/>
      <c r="N34" s="42"/>
      <c r="O34" s="1"/>
      <c r="P34" s="225"/>
      <c r="Q34" s="226" t="str">
        <f>IF(P34="","",INDEX(referentes!$J:$K,MATCH(P34,referentes!$J:$J,0),2))</f>
        <v/>
      </c>
      <c r="R34" s="20"/>
      <c r="S34" s="26"/>
      <c r="T34" s="222"/>
      <c r="U34" s="223" t="str">
        <f>IF(T34="","",INDEX(referentes!D:E,MATCH(T34,referentes!D:D,0),2))</f>
        <v/>
      </c>
      <c r="V34" s="222"/>
      <c r="W34" s="224" t="str">
        <f>IF(V34="","",INDEX('Otras referencias'!AO:AQ,MATCH(V34,'Otras referencias'!AO:AO,0),2))</f>
        <v/>
      </c>
      <c r="X34" s="18"/>
      <c r="Y34" s="169" t="str">
        <f>IF(Z34="","",INDEX('Otras referencias'!H:I,MATCH(Z34,'Otras referencias'!I:I,0),1))</f>
        <v/>
      </c>
      <c r="Z34" s="171"/>
      <c r="AA34" s="20"/>
      <c r="AB34" s="12"/>
      <c r="AC34" s="169" t="str">
        <f>IF(AD34="","",INDEX('Otras referencias'!K:L,MATCH(AD34,'Otras referencias'!L:L,0),1))</f>
        <v/>
      </c>
      <c r="AD34" s="67"/>
      <c r="AE34" s="173" t="str">
        <f t="shared" si="1"/>
        <v>---</v>
      </c>
      <c r="AI34" s="59" t="str">
        <f>IF(V34="","",INDEX('Otras referencias'!AO:AQ,MATCH(V34,'Otras referencias'!AO:AO,0),3))</f>
        <v/>
      </c>
      <c r="AJ34" s="59" t="str">
        <f>IF(SUMPRODUCT(--EXACT(K34&amp;M34,$AJ$2:AJ33)),"",K34&amp;M34)</f>
        <v/>
      </c>
      <c r="AK34" s="59" t="str">
        <f>IF(SUMPRODUCT(--EXACT(K34&amp;M34,$AJ$2:AJ33)),"",MAX($AK$3:AK33)+1)</f>
        <v/>
      </c>
    </row>
    <row r="35" spans="1:37" s="59" customFormat="1" ht="15" x14ac:dyDescent="0.25">
      <c r="A35" s="10">
        <f t="shared" si="3"/>
        <v>1</v>
      </c>
      <c r="B35" s="55" t="str">
        <f t="shared" si="4"/>
        <v/>
      </c>
      <c r="C35" s="55">
        <v>33</v>
      </c>
      <c r="D35" s="55" t="str">
        <f t="shared" si="2"/>
        <v/>
      </c>
      <c r="E35" s="56" t="str">
        <f t="shared" si="5"/>
        <v/>
      </c>
      <c r="F35" s="34" t="str">
        <f>IF(L35&lt;&gt;"",CONCATENATE(DIGITADOR!$B$2,$A$2,DIGITADOR!$M$1,A35),"")</f>
        <v/>
      </c>
      <c r="G35" s="37"/>
      <c r="H35" s="4"/>
      <c r="I35" s="60" t="str">
        <f t="shared" si="0"/>
        <v/>
      </c>
      <c r="J35" s="166" t="str">
        <f>IF(K35="","",INDEX('Otras referencias'!$AG:$AH,MATCH(K35,'Otras referencias'!$AG:$AG,0),2))</f>
        <v/>
      </c>
      <c r="K35" s="171"/>
      <c r="L35" s="58" t="str">
        <f>IF(J35="","",INDEX(referentes!$S:$W,MATCH(J35,referentes!$S:$S,0),1))</f>
        <v/>
      </c>
      <c r="M35" s="31"/>
      <c r="N35" s="43"/>
      <c r="O35" s="1"/>
      <c r="P35" s="225"/>
      <c r="Q35" s="226" t="str">
        <f>IF(P35="","",INDEX(referentes!$J:$K,MATCH(P35,referentes!$J:$J,0),2))</f>
        <v/>
      </c>
      <c r="R35" s="21"/>
      <c r="S35" s="26"/>
      <c r="T35" s="222"/>
      <c r="U35" s="223" t="str">
        <f>IF(T35="","",INDEX(referentes!D:E,MATCH(T35,referentes!D:D,0),2))</f>
        <v/>
      </c>
      <c r="V35" s="222"/>
      <c r="W35" s="224" t="str">
        <f>IF(V35="","",INDEX('Otras referencias'!AO:AQ,MATCH(V35,'Otras referencias'!AO:AO,0),2))</f>
        <v/>
      </c>
      <c r="X35" s="18"/>
      <c r="Y35" s="169" t="str">
        <f>IF(Z35="","",INDEX('Otras referencias'!H:I,MATCH(Z35,'Otras referencias'!I:I,0),1))</f>
        <v/>
      </c>
      <c r="Z35" s="171"/>
      <c r="AA35" s="21"/>
      <c r="AB35" s="11"/>
      <c r="AC35" s="169" t="str">
        <f>IF(AD35="","",INDEX('Otras referencias'!K:L,MATCH(AD35,'Otras referencias'!L:L,0),1))</f>
        <v/>
      </c>
      <c r="AD35" s="67"/>
      <c r="AE35" s="173" t="str">
        <f t="shared" si="1"/>
        <v>---</v>
      </c>
      <c r="AI35" s="59" t="str">
        <f>IF(V35="","",INDEX('Otras referencias'!AO:AQ,MATCH(V35,'Otras referencias'!AO:AO,0),3))</f>
        <v/>
      </c>
      <c r="AJ35" s="59" t="str">
        <f>IF(SUMPRODUCT(--EXACT(K35&amp;M35,$AJ$2:AJ34)),"",K35&amp;M35)</f>
        <v/>
      </c>
      <c r="AK35" s="59" t="str">
        <f>IF(SUMPRODUCT(--EXACT(K35&amp;M35,$AJ$2:AJ34)),"",MAX($AK$3:AK34)+1)</f>
        <v/>
      </c>
    </row>
    <row r="36" spans="1:37" s="59" customFormat="1" ht="15" x14ac:dyDescent="0.25">
      <c r="A36" s="10">
        <f t="shared" si="3"/>
        <v>1</v>
      </c>
      <c r="B36" s="55" t="str">
        <f t="shared" si="4"/>
        <v/>
      </c>
      <c r="C36" s="55">
        <v>34</v>
      </c>
      <c r="D36" s="55" t="str">
        <f t="shared" si="2"/>
        <v/>
      </c>
      <c r="E36" s="56" t="str">
        <f t="shared" si="5"/>
        <v/>
      </c>
      <c r="F36" s="34" t="str">
        <f>IF(L36&lt;&gt;"",CONCATENATE(DIGITADOR!$B$2,$A$2,DIGITADOR!$M$1,A36),"")</f>
        <v/>
      </c>
      <c r="G36" s="36"/>
      <c r="H36" s="4"/>
      <c r="I36" s="60" t="str">
        <f t="shared" si="0"/>
        <v/>
      </c>
      <c r="J36" s="166" t="str">
        <f>IF(K36="","",INDEX('Otras referencias'!$AG:$AH,MATCH(K36,'Otras referencias'!$AG:$AG,0),2))</f>
        <v/>
      </c>
      <c r="K36" s="171"/>
      <c r="L36" s="58" t="str">
        <f>IF(J36="","",INDEX(referentes!$S:$W,MATCH(J36,referentes!$S:$S,0),1))</f>
        <v/>
      </c>
      <c r="M36" s="32"/>
      <c r="N36" s="42"/>
      <c r="O36" s="1"/>
      <c r="P36" s="225"/>
      <c r="Q36" s="226" t="str">
        <f>IF(P36="","",INDEX(referentes!$J:$K,MATCH(P36,referentes!$J:$J,0),2))</f>
        <v/>
      </c>
      <c r="R36" s="20"/>
      <c r="S36" s="26"/>
      <c r="T36" s="222"/>
      <c r="U36" s="223" t="str">
        <f>IF(T36="","",INDEX(referentes!D:E,MATCH(T36,referentes!D:D,0),2))</f>
        <v/>
      </c>
      <c r="V36" s="222"/>
      <c r="W36" s="224" t="str">
        <f>IF(V36="","",INDEX('Otras referencias'!AO:AQ,MATCH(V36,'Otras referencias'!AO:AO,0),2))</f>
        <v/>
      </c>
      <c r="X36" s="18"/>
      <c r="Y36" s="169" t="str">
        <f>IF(Z36="","",INDEX('Otras referencias'!H:I,MATCH(Z36,'Otras referencias'!I:I,0),1))</f>
        <v/>
      </c>
      <c r="Z36" s="171"/>
      <c r="AA36" s="20"/>
      <c r="AB36" s="12"/>
      <c r="AC36" s="169" t="str">
        <f>IF(AD36="","",INDEX('Otras referencias'!K:L,MATCH(AD36,'Otras referencias'!L:L,0),1))</f>
        <v/>
      </c>
      <c r="AD36" s="67"/>
      <c r="AE36" s="173" t="str">
        <f t="shared" si="1"/>
        <v>---</v>
      </c>
      <c r="AI36" s="59" t="str">
        <f>IF(V36="","",INDEX('Otras referencias'!AO:AQ,MATCH(V36,'Otras referencias'!AO:AO,0),3))</f>
        <v/>
      </c>
      <c r="AJ36" s="59" t="str">
        <f>IF(SUMPRODUCT(--EXACT(K36&amp;M36,$AJ$2:AJ35)),"",K36&amp;M36)</f>
        <v/>
      </c>
      <c r="AK36" s="59" t="str">
        <f>IF(SUMPRODUCT(--EXACT(K36&amp;M36,$AJ$2:AJ35)),"",MAX($AK$3:AK35)+1)</f>
        <v/>
      </c>
    </row>
    <row r="37" spans="1:37" s="59" customFormat="1" ht="15" x14ac:dyDescent="0.25">
      <c r="A37" s="10">
        <f t="shared" si="3"/>
        <v>1</v>
      </c>
      <c r="B37" s="55" t="str">
        <f t="shared" si="4"/>
        <v/>
      </c>
      <c r="C37" s="55">
        <v>35</v>
      </c>
      <c r="D37" s="55" t="str">
        <f t="shared" si="2"/>
        <v/>
      </c>
      <c r="E37" s="56" t="str">
        <f t="shared" si="5"/>
        <v/>
      </c>
      <c r="F37" s="34" t="str">
        <f>IF(L37&lt;&gt;"",CONCATENATE(DIGITADOR!$B$2,$A$2,DIGITADOR!$M$1,A37),"")</f>
        <v/>
      </c>
      <c r="G37" s="37"/>
      <c r="H37" s="4"/>
      <c r="I37" s="60" t="str">
        <f t="shared" si="0"/>
        <v/>
      </c>
      <c r="J37" s="166" t="str">
        <f>IF(K37="","",INDEX('Otras referencias'!$AG:$AH,MATCH(K37,'Otras referencias'!$AG:$AG,0),2))</f>
        <v/>
      </c>
      <c r="K37" s="171"/>
      <c r="L37" s="58" t="str">
        <f>IF(J37="","",INDEX(referentes!$S:$W,MATCH(J37,referentes!$S:$S,0),1))</f>
        <v/>
      </c>
      <c r="M37" s="32"/>
      <c r="N37" s="43"/>
      <c r="O37" s="1"/>
      <c r="P37" s="225"/>
      <c r="Q37" s="226" t="str">
        <f>IF(P37="","",INDEX(referentes!$J:$K,MATCH(P37,referentes!$J:$J,0),2))</f>
        <v/>
      </c>
      <c r="R37" s="21"/>
      <c r="S37" s="26"/>
      <c r="T37" s="222"/>
      <c r="U37" s="223" t="str">
        <f>IF(T37="","",INDEX(referentes!D:E,MATCH(T37,referentes!D:D,0),2))</f>
        <v/>
      </c>
      <c r="V37" s="222"/>
      <c r="W37" s="224" t="str">
        <f>IF(V37="","",INDEX('Otras referencias'!AO:AQ,MATCH(V37,'Otras referencias'!AO:AO,0),2))</f>
        <v/>
      </c>
      <c r="X37" s="18"/>
      <c r="Y37" s="169" t="str">
        <f>IF(Z37="","",INDEX('Otras referencias'!H:I,MATCH(Z37,'Otras referencias'!I:I,0),1))</f>
        <v/>
      </c>
      <c r="Z37" s="171"/>
      <c r="AA37" s="21"/>
      <c r="AB37" s="11"/>
      <c r="AC37" s="169" t="str">
        <f>IF(AD37="","",INDEX('Otras referencias'!K:L,MATCH(AD37,'Otras referencias'!L:L,0),1))</f>
        <v/>
      </c>
      <c r="AD37" s="67"/>
      <c r="AE37" s="173" t="str">
        <f t="shared" si="1"/>
        <v>---</v>
      </c>
      <c r="AI37" s="59" t="str">
        <f>IF(V37="","",INDEX('Otras referencias'!AO:AQ,MATCH(V37,'Otras referencias'!AO:AO,0),3))</f>
        <v/>
      </c>
      <c r="AJ37" s="59" t="str">
        <f>IF(SUMPRODUCT(--EXACT(K37&amp;M37,$AJ$2:AJ36)),"",K37&amp;M37)</f>
        <v/>
      </c>
      <c r="AK37" s="59" t="str">
        <f>IF(SUMPRODUCT(--EXACT(K37&amp;M37,$AJ$2:AJ36)),"",MAX($AK$3:AK36)+1)</f>
        <v/>
      </c>
    </row>
    <row r="38" spans="1:37" s="59" customFormat="1" ht="15" x14ac:dyDescent="0.25">
      <c r="A38" s="10">
        <f t="shared" si="3"/>
        <v>1</v>
      </c>
      <c r="B38" s="55" t="str">
        <f t="shared" si="4"/>
        <v/>
      </c>
      <c r="C38" s="55">
        <v>36</v>
      </c>
      <c r="D38" s="55" t="str">
        <f t="shared" si="2"/>
        <v/>
      </c>
      <c r="E38" s="56" t="str">
        <f t="shared" si="5"/>
        <v/>
      </c>
      <c r="F38" s="34" t="str">
        <f>IF(L38&lt;&gt;"",CONCATENATE(DIGITADOR!$B$2,$A$2,DIGITADOR!$M$1,A38),"")</f>
        <v/>
      </c>
      <c r="G38" s="36"/>
      <c r="H38" s="4"/>
      <c r="I38" s="60" t="str">
        <f t="shared" si="0"/>
        <v/>
      </c>
      <c r="J38" s="166" t="str">
        <f>IF(K38="","",INDEX('Otras referencias'!$AG:$AH,MATCH(K38,'Otras referencias'!$AG:$AG,0),2))</f>
        <v/>
      </c>
      <c r="K38" s="171"/>
      <c r="L38" s="58" t="str">
        <f>IF(J38="","",INDEX(referentes!$S:$W,MATCH(J38,referentes!$S:$S,0),1))</f>
        <v/>
      </c>
      <c r="M38" s="32"/>
      <c r="N38" s="42"/>
      <c r="O38" s="1"/>
      <c r="P38" s="225"/>
      <c r="Q38" s="226" t="str">
        <f>IF(P38="","",INDEX(referentes!$J:$K,MATCH(P38,referentes!$J:$J,0),2))</f>
        <v/>
      </c>
      <c r="R38" s="20"/>
      <c r="S38" s="26"/>
      <c r="T38" s="222"/>
      <c r="U38" s="223" t="str">
        <f>IF(T38="","",INDEX(referentes!D:E,MATCH(T38,referentes!D:D,0),2))</f>
        <v/>
      </c>
      <c r="V38" s="222"/>
      <c r="W38" s="224" t="str">
        <f>IF(V38="","",INDEX('Otras referencias'!AO:AQ,MATCH(V38,'Otras referencias'!AO:AO,0),2))</f>
        <v/>
      </c>
      <c r="X38" s="18"/>
      <c r="Y38" s="169" t="str">
        <f>IF(Z38="","",INDEX('Otras referencias'!H:I,MATCH(Z38,'Otras referencias'!I:I,0),1))</f>
        <v/>
      </c>
      <c r="Z38" s="171"/>
      <c r="AA38" s="20"/>
      <c r="AB38" s="12"/>
      <c r="AC38" s="169" t="str">
        <f>IF(AD38="","",INDEX('Otras referencias'!K:L,MATCH(AD38,'Otras referencias'!L:L,0),1))</f>
        <v/>
      </c>
      <c r="AD38" s="67"/>
      <c r="AE38" s="173" t="str">
        <f t="shared" si="1"/>
        <v>---</v>
      </c>
      <c r="AI38" s="59" t="str">
        <f>IF(V38="","",INDEX('Otras referencias'!AO:AQ,MATCH(V38,'Otras referencias'!AO:AO,0),3))</f>
        <v/>
      </c>
      <c r="AJ38" s="59" t="str">
        <f>IF(SUMPRODUCT(--EXACT(K38&amp;M38,$AJ$2:AJ37)),"",K38&amp;M38)</f>
        <v/>
      </c>
      <c r="AK38" s="59" t="str">
        <f>IF(SUMPRODUCT(--EXACT(K38&amp;M38,$AJ$2:AJ37)),"",MAX($AK$3:AK37)+1)</f>
        <v/>
      </c>
    </row>
    <row r="39" spans="1:37" s="59" customFormat="1" ht="15" x14ac:dyDescent="0.25">
      <c r="A39" s="10">
        <f t="shared" si="3"/>
        <v>1</v>
      </c>
      <c r="B39" s="55" t="str">
        <f t="shared" si="4"/>
        <v/>
      </c>
      <c r="C39" s="55">
        <v>37</v>
      </c>
      <c r="D39" s="55" t="str">
        <f t="shared" si="2"/>
        <v/>
      </c>
      <c r="E39" s="56" t="str">
        <f t="shared" si="5"/>
        <v/>
      </c>
      <c r="F39" s="34" t="str">
        <f>IF(L39&lt;&gt;"",CONCATENATE(DIGITADOR!$B$2,$A$2,DIGITADOR!$M$1,A39),"")</f>
        <v/>
      </c>
      <c r="G39" s="37"/>
      <c r="H39" s="4"/>
      <c r="I39" s="60" t="str">
        <f t="shared" si="0"/>
        <v/>
      </c>
      <c r="J39" s="166" t="str">
        <f>IF(K39="","",INDEX('Otras referencias'!$AG:$AH,MATCH(K39,'Otras referencias'!$AG:$AG,0),2))</f>
        <v/>
      </c>
      <c r="K39" s="171"/>
      <c r="L39" s="58" t="str">
        <f>IF(J39="","",INDEX(referentes!$S:$W,MATCH(J39,referentes!$S:$S,0),1))</f>
        <v/>
      </c>
      <c r="M39" s="32"/>
      <c r="N39" s="43"/>
      <c r="O39" s="1"/>
      <c r="P39" s="225"/>
      <c r="Q39" s="226" t="str">
        <f>IF(P39="","",INDEX(referentes!$J:$K,MATCH(P39,referentes!$J:$J,0),2))</f>
        <v/>
      </c>
      <c r="R39" s="21"/>
      <c r="S39" s="26"/>
      <c r="T39" s="222"/>
      <c r="U39" s="223" t="str">
        <f>IF(T39="","",INDEX(referentes!D:E,MATCH(T39,referentes!D:D,0),2))</f>
        <v/>
      </c>
      <c r="V39" s="222"/>
      <c r="W39" s="224" t="str">
        <f>IF(V39="","",INDEX('Otras referencias'!AO:AQ,MATCH(V39,'Otras referencias'!AO:AO,0),2))</f>
        <v/>
      </c>
      <c r="X39" s="18"/>
      <c r="Y39" s="169" t="str">
        <f>IF(Z39="","",INDEX('Otras referencias'!H:I,MATCH(Z39,'Otras referencias'!I:I,0),1))</f>
        <v/>
      </c>
      <c r="Z39" s="171"/>
      <c r="AA39" s="21"/>
      <c r="AB39" s="11"/>
      <c r="AC39" s="169" t="str">
        <f>IF(AD39="","",INDEX('Otras referencias'!K:L,MATCH(AD39,'Otras referencias'!L:L,0),1))</f>
        <v/>
      </c>
      <c r="AD39" s="67"/>
      <c r="AE39" s="173" t="str">
        <f t="shared" si="1"/>
        <v>---</v>
      </c>
      <c r="AI39" s="59" t="str">
        <f>IF(V39="","",INDEX('Otras referencias'!AO:AQ,MATCH(V39,'Otras referencias'!AO:AO,0),3))</f>
        <v/>
      </c>
      <c r="AJ39" s="59" t="str">
        <f>IF(SUMPRODUCT(--EXACT(K39&amp;M39,$AJ$2:AJ38)),"",K39&amp;M39)</f>
        <v/>
      </c>
      <c r="AK39" s="59" t="str">
        <f>IF(SUMPRODUCT(--EXACT(K39&amp;M39,$AJ$2:AJ38)),"",MAX($AK$3:AK38)+1)</f>
        <v/>
      </c>
    </row>
    <row r="40" spans="1:37" s="59" customFormat="1" ht="15" x14ac:dyDescent="0.25">
      <c r="A40" s="10">
        <f t="shared" si="3"/>
        <v>1</v>
      </c>
      <c r="B40" s="55" t="str">
        <f t="shared" si="4"/>
        <v/>
      </c>
      <c r="C40" s="55">
        <v>38</v>
      </c>
      <c r="D40" s="55" t="str">
        <f t="shared" si="2"/>
        <v/>
      </c>
      <c r="E40" s="56" t="str">
        <f>CONCATENATE(I40,L40)</f>
        <v/>
      </c>
      <c r="F40" s="34" t="str">
        <f>IF(L40&lt;&gt;"",CONCATENATE(DIGITADOR!$B$2,$A$2,DIGITADOR!$M$1,A40),"")</f>
        <v/>
      </c>
      <c r="G40" s="36"/>
      <c r="H40" s="4"/>
      <c r="I40" s="60" t="str">
        <f t="shared" si="0"/>
        <v/>
      </c>
      <c r="J40" s="166" t="str">
        <f>IF(K40="","",INDEX('Otras referencias'!$AG:$AH,MATCH(K40,'Otras referencias'!$AG:$AG,0),2))</f>
        <v/>
      </c>
      <c r="K40" s="171"/>
      <c r="L40" s="58" t="str">
        <f>IF(J40="","",INDEX(referentes!$S:$W,MATCH(J40,referentes!$S:$S,0),1))</f>
        <v/>
      </c>
      <c r="M40" s="32"/>
      <c r="N40" s="42"/>
      <c r="O40" s="1"/>
      <c r="P40" s="225"/>
      <c r="Q40" s="226" t="str">
        <f>IF(P40="","",INDEX(referentes!$J:$K,MATCH(P40,referentes!$J:$J,0),2))</f>
        <v/>
      </c>
      <c r="R40" s="20"/>
      <c r="S40" s="26"/>
      <c r="T40" s="222"/>
      <c r="U40" s="223" t="str">
        <f>IF(T40="","",INDEX(referentes!D:E,MATCH(T40,referentes!D:D,0),2))</f>
        <v/>
      </c>
      <c r="V40" s="222"/>
      <c r="W40" s="224" t="str">
        <f>IF(V40="","",INDEX('Otras referencias'!AO:AQ,MATCH(V40,'Otras referencias'!AO:AO,0),2))</f>
        <v/>
      </c>
      <c r="X40" s="18"/>
      <c r="Y40" s="169" t="str">
        <f>IF(Z40="","",INDEX('Otras referencias'!H:I,MATCH(Z40,'Otras referencias'!I:I,0),1))</f>
        <v/>
      </c>
      <c r="Z40" s="171"/>
      <c r="AA40" s="20"/>
      <c r="AB40" s="12"/>
      <c r="AC40" s="169" t="str">
        <f>IF(AD40="","",INDEX('Otras referencias'!K:L,MATCH(AD40,'Otras referencias'!L:L,0),1))</f>
        <v/>
      </c>
      <c r="AD40" s="67"/>
      <c r="AE40" s="173" t="str">
        <f t="shared" si="1"/>
        <v>---</v>
      </c>
      <c r="AI40" s="59" t="str">
        <f>IF(V40="","",INDEX('Otras referencias'!AO:AQ,MATCH(V40,'Otras referencias'!AO:AO,0),3))</f>
        <v/>
      </c>
      <c r="AJ40" s="59" t="str">
        <f>IF(SUMPRODUCT(--EXACT(K40&amp;M40,$AJ$2:AJ39)),"",K40&amp;M40)</f>
        <v/>
      </c>
      <c r="AK40" s="59" t="str">
        <f>IF(SUMPRODUCT(--EXACT(K40&amp;M40,$AJ$2:AJ39)),"",MAX($AK$3:AK39)+1)</f>
        <v/>
      </c>
    </row>
    <row r="41" spans="1:37" s="59" customFormat="1" ht="15" x14ac:dyDescent="0.25">
      <c r="A41" s="10">
        <f t="shared" si="3"/>
        <v>1</v>
      </c>
      <c r="B41" s="55" t="str">
        <f t="shared" si="4"/>
        <v/>
      </c>
      <c r="C41" s="55">
        <v>39</v>
      </c>
      <c r="D41" s="55" t="str">
        <f t="shared" si="2"/>
        <v/>
      </c>
      <c r="E41" s="56" t="str">
        <f t="shared" si="5"/>
        <v/>
      </c>
      <c r="F41" s="34" t="str">
        <f>IF(L41&lt;&gt;"",CONCATENATE(DIGITADOR!$B$2,$A$2,DIGITADOR!$M$1,A41),"")</f>
        <v/>
      </c>
      <c r="G41" s="37"/>
      <c r="H41" s="4"/>
      <c r="I41" s="60" t="str">
        <f t="shared" si="0"/>
        <v/>
      </c>
      <c r="J41" s="166" t="str">
        <f>IF(K41="","",INDEX('Otras referencias'!$AG:$AH,MATCH(K41,'Otras referencias'!$AG:$AG,0),2))</f>
        <v/>
      </c>
      <c r="K41" s="171"/>
      <c r="L41" s="58" t="str">
        <f>IF(J41="","",INDEX(referentes!$S:$W,MATCH(J41,referentes!$S:$S,0),1))</f>
        <v/>
      </c>
      <c r="M41" s="32"/>
      <c r="N41" s="43"/>
      <c r="O41" s="1"/>
      <c r="P41" s="225"/>
      <c r="Q41" s="226" t="str">
        <f>IF(P41="","",INDEX(referentes!$J:$K,MATCH(P41,referentes!$J:$J,0),2))</f>
        <v/>
      </c>
      <c r="R41" s="21"/>
      <c r="S41" s="26"/>
      <c r="T41" s="222"/>
      <c r="U41" s="223" t="str">
        <f>IF(T41="","",INDEX(referentes!D:E,MATCH(T41,referentes!D:D,0),2))</f>
        <v/>
      </c>
      <c r="V41" s="222"/>
      <c r="W41" s="224" t="str">
        <f>IF(V41="","",INDEX('Otras referencias'!AO:AQ,MATCH(V41,'Otras referencias'!AO:AO,0),2))</f>
        <v/>
      </c>
      <c r="X41" s="18"/>
      <c r="Y41" s="169" t="str">
        <f>IF(Z41="","",INDEX('Otras referencias'!H:I,MATCH(Z41,'Otras referencias'!I:I,0),1))</f>
        <v/>
      </c>
      <c r="Z41" s="171"/>
      <c r="AA41" s="21"/>
      <c r="AB41" s="11"/>
      <c r="AC41" s="169" t="str">
        <f>IF(AD41="","",INDEX('Otras referencias'!K:L,MATCH(AD41,'Otras referencias'!L:L,0),1))</f>
        <v/>
      </c>
      <c r="AD41" s="67"/>
      <c r="AE41" s="173" t="str">
        <f t="shared" si="1"/>
        <v>---</v>
      </c>
      <c r="AI41" s="59" t="str">
        <f>IF(V41="","",INDEX('Otras referencias'!AO:AQ,MATCH(V41,'Otras referencias'!AO:AO,0),3))</f>
        <v/>
      </c>
      <c r="AJ41" s="59" t="str">
        <f>IF(SUMPRODUCT(--EXACT(K41&amp;M41,$AJ$2:AJ40)),"",K41&amp;M41)</f>
        <v/>
      </c>
      <c r="AK41" s="59" t="str">
        <f>IF(SUMPRODUCT(--EXACT(K41&amp;M41,$AJ$2:AJ40)),"",MAX($AK$3:AK40)+1)</f>
        <v/>
      </c>
    </row>
    <row r="42" spans="1:37" s="59" customFormat="1" ht="15" x14ac:dyDescent="0.25">
      <c r="A42" s="10">
        <f t="shared" si="3"/>
        <v>1</v>
      </c>
      <c r="B42" s="55" t="str">
        <f t="shared" si="4"/>
        <v/>
      </c>
      <c r="C42" s="55">
        <v>40</v>
      </c>
      <c r="D42" s="55" t="str">
        <f t="shared" si="2"/>
        <v/>
      </c>
      <c r="E42" s="56" t="str">
        <f t="shared" si="5"/>
        <v/>
      </c>
      <c r="F42" s="34" t="str">
        <f>IF(L42&lt;&gt;"",CONCATENATE(DIGITADOR!$B$2,$A$2,DIGITADOR!$M$1,A42),"")</f>
        <v/>
      </c>
      <c r="G42" s="36"/>
      <c r="H42" s="4"/>
      <c r="I42" s="60" t="str">
        <f t="shared" si="0"/>
        <v/>
      </c>
      <c r="J42" s="166" t="str">
        <f>IF(K42="","",INDEX('Otras referencias'!$AG:$AH,MATCH(K42,'Otras referencias'!$AG:$AG,0),2))</f>
        <v/>
      </c>
      <c r="K42" s="171"/>
      <c r="L42" s="58" t="str">
        <f>IF(J42="","",INDEX(referentes!$S:$W,MATCH(J42,referentes!$S:$S,0),1))</f>
        <v/>
      </c>
      <c r="M42" s="32"/>
      <c r="N42" s="42"/>
      <c r="O42" s="1"/>
      <c r="P42" s="225"/>
      <c r="Q42" s="226" t="str">
        <f>IF(P42="","",INDEX(referentes!$J:$K,MATCH(P42,referentes!$J:$J,0),2))</f>
        <v/>
      </c>
      <c r="R42" s="20"/>
      <c r="S42" s="26"/>
      <c r="T42" s="222"/>
      <c r="U42" s="223" t="str">
        <f>IF(T42="","",INDEX(referentes!D:E,MATCH(T42,referentes!D:D,0),2))</f>
        <v/>
      </c>
      <c r="V42" s="222"/>
      <c r="W42" s="224" t="str">
        <f>IF(V42="","",INDEX('Otras referencias'!AO:AQ,MATCH(V42,'Otras referencias'!AO:AO,0),2))</f>
        <v/>
      </c>
      <c r="X42" s="18"/>
      <c r="Y42" s="169" t="str">
        <f>IF(Z42="","",INDEX('Otras referencias'!H:I,MATCH(Z42,'Otras referencias'!I:I,0),1))</f>
        <v/>
      </c>
      <c r="Z42" s="171"/>
      <c r="AA42" s="20"/>
      <c r="AB42" s="12"/>
      <c r="AC42" s="169" t="str">
        <f>IF(AD42="","",INDEX('Otras referencias'!K:L,MATCH(AD42,'Otras referencias'!L:L,0),1))</f>
        <v/>
      </c>
      <c r="AD42" s="67"/>
      <c r="AE42" s="173" t="str">
        <f t="shared" si="1"/>
        <v>---</v>
      </c>
      <c r="AI42" s="59" t="str">
        <f>IF(V42="","",INDEX('Otras referencias'!AO:AQ,MATCH(V42,'Otras referencias'!AO:AO,0),3))</f>
        <v/>
      </c>
      <c r="AJ42" s="59" t="str">
        <f>IF(SUMPRODUCT(--EXACT(K42&amp;M42,$AJ$2:AJ41)),"",K42&amp;M42)</f>
        <v/>
      </c>
      <c r="AK42" s="59" t="str">
        <f>IF(SUMPRODUCT(--EXACT(K42&amp;M42,$AJ$2:AJ41)),"",MAX($AK$3:AK41)+1)</f>
        <v/>
      </c>
    </row>
    <row r="43" spans="1:37" s="59" customFormat="1" ht="15" x14ac:dyDescent="0.25">
      <c r="A43" s="10">
        <f t="shared" si="3"/>
        <v>1</v>
      </c>
      <c r="B43" s="55" t="str">
        <f t="shared" si="4"/>
        <v/>
      </c>
      <c r="C43" s="55">
        <v>41</v>
      </c>
      <c r="D43" s="55" t="str">
        <f t="shared" si="2"/>
        <v/>
      </c>
      <c r="E43" s="56" t="str">
        <f t="shared" si="5"/>
        <v/>
      </c>
      <c r="F43" s="34" t="str">
        <f>IF(L43&lt;&gt;"",CONCATENATE(DIGITADOR!$B$2,$A$2,DIGITADOR!$M$1,A43),"")</f>
        <v/>
      </c>
      <c r="G43" s="37"/>
      <c r="H43" s="4"/>
      <c r="I43" s="60" t="str">
        <f t="shared" si="0"/>
        <v/>
      </c>
      <c r="J43" s="166" t="str">
        <f>IF(K43="","",INDEX('Otras referencias'!$AG:$AH,MATCH(K43,'Otras referencias'!$AG:$AG,0),2))</f>
        <v/>
      </c>
      <c r="K43" s="171"/>
      <c r="L43" s="58" t="str">
        <f>IF(J43="","",INDEX(referentes!$S:$W,MATCH(J43,referentes!$S:$S,0),1))</f>
        <v/>
      </c>
      <c r="M43" s="32"/>
      <c r="N43" s="43"/>
      <c r="O43" s="1"/>
      <c r="P43" s="225"/>
      <c r="Q43" s="226" t="str">
        <f>IF(P43="","",INDEX(referentes!$J:$K,MATCH(P43,referentes!$J:$J,0),2))</f>
        <v/>
      </c>
      <c r="R43" s="21"/>
      <c r="S43" s="26"/>
      <c r="T43" s="222"/>
      <c r="U43" s="223" t="str">
        <f>IF(T43="","",INDEX(referentes!D:E,MATCH(T43,referentes!D:D,0),2))</f>
        <v/>
      </c>
      <c r="V43" s="222"/>
      <c r="W43" s="224" t="str">
        <f>IF(V43="","",INDEX('Otras referencias'!AO:AQ,MATCH(V43,'Otras referencias'!AO:AO,0),2))</f>
        <v/>
      </c>
      <c r="X43" s="18"/>
      <c r="Y43" s="169" t="str">
        <f>IF(Z43="","",INDEX('Otras referencias'!H:I,MATCH(Z43,'Otras referencias'!I:I,0),1))</f>
        <v/>
      </c>
      <c r="Z43" s="171"/>
      <c r="AA43" s="21"/>
      <c r="AB43" s="11"/>
      <c r="AC43" s="169" t="str">
        <f>IF(AD43="","",INDEX('Otras referencias'!K:L,MATCH(AD43,'Otras referencias'!L:L,0),1))</f>
        <v/>
      </c>
      <c r="AD43" s="67"/>
      <c r="AE43" s="173" t="str">
        <f t="shared" si="1"/>
        <v>---</v>
      </c>
      <c r="AI43" s="59" t="str">
        <f>IF(V43="","",INDEX('Otras referencias'!AO:AQ,MATCH(V43,'Otras referencias'!AO:AO,0),3))</f>
        <v/>
      </c>
      <c r="AJ43" s="59" t="str">
        <f>IF(SUMPRODUCT(--EXACT(K43&amp;M43,$AJ$2:AJ42)),"",K43&amp;M43)</f>
        <v/>
      </c>
      <c r="AK43" s="59" t="str">
        <f>IF(SUMPRODUCT(--EXACT(K43&amp;M43,$AJ$2:AJ42)),"",MAX($AK$3:AK42)+1)</f>
        <v/>
      </c>
    </row>
    <row r="44" spans="1:37" s="59" customFormat="1" ht="15" x14ac:dyDescent="0.25">
      <c r="A44" s="10">
        <f t="shared" si="3"/>
        <v>1</v>
      </c>
      <c r="B44" s="55" t="str">
        <f t="shared" si="4"/>
        <v/>
      </c>
      <c r="C44" s="55">
        <v>42</v>
      </c>
      <c r="D44" s="55" t="str">
        <f t="shared" si="2"/>
        <v/>
      </c>
      <c r="E44" s="56" t="str">
        <f t="shared" si="5"/>
        <v/>
      </c>
      <c r="F44" s="34" t="str">
        <f>IF(L44&lt;&gt;"",CONCATENATE(DIGITADOR!$B$2,$A$2,DIGITADOR!$M$1,A44),"")</f>
        <v/>
      </c>
      <c r="G44" s="36"/>
      <c r="H44" s="4"/>
      <c r="I44" s="60" t="str">
        <f t="shared" si="0"/>
        <v/>
      </c>
      <c r="J44" s="166" t="str">
        <f>IF(K44="","",INDEX('Otras referencias'!$AG:$AH,MATCH(K44,'Otras referencias'!$AG:$AG,0),2))</f>
        <v/>
      </c>
      <c r="K44" s="171"/>
      <c r="L44" s="58" t="str">
        <f>IF(J44="","",INDEX(referentes!$S:$W,MATCH(J44,referentes!$S:$S,0),1))</f>
        <v/>
      </c>
      <c r="M44" s="32"/>
      <c r="N44" s="42"/>
      <c r="O44" s="1"/>
      <c r="P44" s="225"/>
      <c r="Q44" s="226" t="str">
        <f>IF(P44="","",INDEX(referentes!$J:$K,MATCH(P44,referentes!$J:$J,0),2))</f>
        <v/>
      </c>
      <c r="R44" s="20"/>
      <c r="S44" s="26"/>
      <c r="T44" s="222"/>
      <c r="U44" s="223" t="str">
        <f>IF(T44="","",INDEX(referentes!D:E,MATCH(T44,referentes!D:D,0),2))</f>
        <v/>
      </c>
      <c r="V44" s="222"/>
      <c r="W44" s="224" t="str">
        <f>IF(V44="","",INDEX('Otras referencias'!AO:AQ,MATCH(V44,'Otras referencias'!AO:AO,0),2))</f>
        <v/>
      </c>
      <c r="X44" s="18"/>
      <c r="Y44" s="169" t="str">
        <f>IF(Z44="","",INDEX('Otras referencias'!H:I,MATCH(Z44,'Otras referencias'!I:I,0),1))</f>
        <v/>
      </c>
      <c r="Z44" s="171"/>
      <c r="AA44" s="20"/>
      <c r="AB44" s="12"/>
      <c r="AC44" s="169" t="str">
        <f>IF(AD44="","",INDEX('Otras referencias'!K:L,MATCH(AD44,'Otras referencias'!L:L,0),1))</f>
        <v/>
      </c>
      <c r="AD44" s="67"/>
      <c r="AE44" s="173" t="str">
        <f t="shared" si="1"/>
        <v>---</v>
      </c>
      <c r="AI44" s="59" t="str">
        <f>IF(V44="","",INDEX('Otras referencias'!AO:AQ,MATCH(V44,'Otras referencias'!AO:AO,0),3))</f>
        <v/>
      </c>
      <c r="AJ44" s="59" t="str">
        <f>IF(SUMPRODUCT(--EXACT(K44&amp;M44,$AJ$2:AJ43)),"",K44&amp;M44)</f>
        <v/>
      </c>
      <c r="AK44" s="59" t="str">
        <f>IF(SUMPRODUCT(--EXACT(K44&amp;M44,$AJ$2:AJ43)),"",MAX($AK$3:AK43)+1)</f>
        <v/>
      </c>
    </row>
    <row r="45" spans="1:37" s="59" customFormat="1" ht="15" x14ac:dyDescent="0.25">
      <c r="A45" s="10">
        <f t="shared" si="3"/>
        <v>1</v>
      </c>
      <c r="B45" s="55" t="str">
        <f t="shared" si="4"/>
        <v/>
      </c>
      <c r="C45" s="55">
        <v>43</v>
      </c>
      <c r="D45" s="55" t="str">
        <f t="shared" si="2"/>
        <v/>
      </c>
      <c r="E45" s="56" t="str">
        <f t="shared" si="5"/>
        <v/>
      </c>
      <c r="F45" s="34" t="str">
        <f>IF(L45&lt;&gt;"",CONCATENATE(DIGITADOR!$B$2,$A$2,DIGITADOR!$M$1,A45),"")</f>
        <v/>
      </c>
      <c r="G45" s="37"/>
      <c r="H45" s="4"/>
      <c r="I45" s="60" t="str">
        <f t="shared" si="0"/>
        <v/>
      </c>
      <c r="J45" s="166" t="str">
        <f>IF(K45="","",INDEX('Otras referencias'!$AG:$AH,MATCH(K45,'Otras referencias'!$AG:$AG,0),2))</f>
        <v/>
      </c>
      <c r="K45" s="171"/>
      <c r="L45" s="58" t="str">
        <f>IF(J45="","",INDEX(referentes!$S:$W,MATCH(J45,referentes!$S:$S,0),1))</f>
        <v/>
      </c>
      <c r="M45" s="32"/>
      <c r="N45" s="43"/>
      <c r="O45" s="1"/>
      <c r="P45" s="225"/>
      <c r="Q45" s="226" t="str">
        <f>IF(P45="","",INDEX(referentes!$J:$K,MATCH(P45,referentes!$J:$J,0),2))</f>
        <v/>
      </c>
      <c r="R45" s="21"/>
      <c r="S45" s="26"/>
      <c r="T45" s="222"/>
      <c r="U45" s="223" t="str">
        <f>IF(T45="","",INDEX(referentes!D:E,MATCH(T45,referentes!D:D,0),2))</f>
        <v/>
      </c>
      <c r="V45" s="222"/>
      <c r="W45" s="224" t="str">
        <f>IF(V45="","",INDEX('Otras referencias'!AO:AQ,MATCH(V45,'Otras referencias'!AO:AO,0),2))</f>
        <v/>
      </c>
      <c r="X45" s="18"/>
      <c r="Y45" s="169" t="str">
        <f>IF(Z45="","",INDEX('Otras referencias'!H:I,MATCH(Z45,'Otras referencias'!I:I,0),1))</f>
        <v/>
      </c>
      <c r="Z45" s="171"/>
      <c r="AA45" s="21"/>
      <c r="AB45" s="11"/>
      <c r="AC45" s="169" t="str">
        <f>IF(AD45="","",INDEX('Otras referencias'!K:L,MATCH(AD45,'Otras referencias'!L:L,0),1))</f>
        <v/>
      </c>
      <c r="AD45" s="67"/>
      <c r="AE45" s="173" t="str">
        <f t="shared" si="1"/>
        <v>---</v>
      </c>
      <c r="AI45" s="59" t="str">
        <f>IF(V45="","",INDEX('Otras referencias'!AO:AQ,MATCH(V45,'Otras referencias'!AO:AO,0),3))</f>
        <v/>
      </c>
      <c r="AJ45" s="59" t="str">
        <f>IF(SUMPRODUCT(--EXACT(K45&amp;M45,$AJ$2:AJ44)),"",K45&amp;M45)</f>
        <v/>
      </c>
      <c r="AK45" s="59" t="str">
        <f>IF(SUMPRODUCT(--EXACT(K45&amp;M45,$AJ$2:AJ44)),"",MAX($AK$3:AK44)+1)</f>
        <v/>
      </c>
    </row>
    <row r="46" spans="1:37" s="59" customFormat="1" ht="15" x14ac:dyDescent="0.25">
      <c r="A46" s="10">
        <f t="shared" si="3"/>
        <v>1</v>
      </c>
      <c r="B46" s="55" t="str">
        <f t="shared" si="4"/>
        <v/>
      </c>
      <c r="C46" s="55">
        <v>44</v>
      </c>
      <c r="D46" s="55" t="str">
        <f t="shared" si="2"/>
        <v/>
      </c>
      <c r="E46" s="56" t="str">
        <f t="shared" si="5"/>
        <v/>
      </c>
      <c r="F46" s="34" t="str">
        <f>IF(L46&lt;&gt;"",CONCATENATE(DIGITADOR!$B$2,$A$2,DIGITADOR!$M$1,A46),"")</f>
        <v/>
      </c>
      <c r="G46" s="36"/>
      <c r="H46" s="4"/>
      <c r="I46" s="60" t="str">
        <f t="shared" si="0"/>
        <v/>
      </c>
      <c r="J46" s="166" t="str">
        <f>IF(K46="","",INDEX('Otras referencias'!$AG:$AH,MATCH(K46,'Otras referencias'!$AG:$AG,0),2))</f>
        <v/>
      </c>
      <c r="K46" s="171"/>
      <c r="L46" s="58" t="str">
        <f>IF(J46="","",INDEX(referentes!$S:$W,MATCH(J46,referentes!$S:$S,0),1))</f>
        <v/>
      </c>
      <c r="M46" s="32"/>
      <c r="N46" s="42"/>
      <c r="O46" s="1"/>
      <c r="P46" s="225"/>
      <c r="Q46" s="226" t="str">
        <f>IF(P46="","",INDEX(referentes!$J:$K,MATCH(P46,referentes!$J:$J,0),2))</f>
        <v/>
      </c>
      <c r="R46" s="20"/>
      <c r="S46" s="26"/>
      <c r="T46" s="222"/>
      <c r="U46" s="223" t="str">
        <f>IF(T46="","",INDEX(referentes!D:E,MATCH(T46,referentes!D:D,0),2))</f>
        <v/>
      </c>
      <c r="V46" s="222"/>
      <c r="W46" s="224" t="str">
        <f>IF(V46="","",INDEX('Otras referencias'!AO:AQ,MATCH(V46,'Otras referencias'!AO:AO,0),2))</f>
        <v/>
      </c>
      <c r="X46" s="18"/>
      <c r="Y46" s="169" t="str">
        <f>IF(Z46="","",INDEX('Otras referencias'!H:I,MATCH(Z46,'Otras referencias'!I:I,0),1))</f>
        <v/>
      </c>
      <c r="Z46" s="171"/>
      <c r="AA46" s="20"/>
      <c r="AB46" s="12"/>
      <c r="AC46" s="169" t="str">
        <f>IF(AD46="","",INDEX('Otras referencias'!K:L,MATCH(AD46,'Otras referencias'!L:L,0),1))</f>
        <v/>
      </c>
      <c r="AD46" s="67"/>
      <c r="AE46" s="173" t="str">
        <f t="shared" si="1"/>
        <v>---</v>
      </c>
      <c r="AI46" s="59" t="str">
        <f>IF(V46="","",INDEX('Otras referencias'!AO:AQ,MATCH(V46,'Otras referencias'!AO:AO,0),3))</f>
        <v/>
      </c>
      <c r="AJ46" s="59" t="str">
        <f>IF(SUMPRODUCT(--EXACT(K46&amp;M46,$AJ$2:AJ45)),"",K46&amp;M46)</f>
        <v/>
      </c>
      <c r="AK46" s="59" t="str">
        <f>IF(SUMPRODUCT(--EXACT(K46&amp;M46,$AJ$2:AJ45)),"",MAX($AK$3:AK45)+1)</f>
        <v/>
      </c>
    </row>
    <row r="47" spans="1:37" s="59" customFormat="1" ht="15" x14ac:dyDescent="0.25">
      <c r="A47" s="10">
        <f t="shared" si="3"/>
        <v>1</v>
      </c>
      <c r="B47" s="55" t="str">
        <f t="shared" si="4"/>
        <v/>
      </c>
      <c r="C47" s="55">
        <v>45</v>
      </c>
      <c r="D47" s="55" t="str">
        <f t="shared" si="2"/>
        <v/>
      </c>
      <c r="E47" s="56" t="str">
        <f t="shared" si="5"/>
        <v/>
      </c>
      <c r="F47" s="34" t="str">
        <f>IF(L47&lt;&gt;"",CONCATENATE(DIGITADOR!$B$2,$A$2,DIGITADOR!$M$1,A47),"")</f>
        <v/>
      </c>
      <c r="G47" s="37"/>
      <c r="H47" s="4"/>
      <c r="I47" s="60" t="str">
        <f t="shared" si="0"/>
        <v/>
      </c>
      <c r="J47" s="166" t="str">
        <f>IF(K47="","",INDEX('Otras referencias'!$AG:$AH,MATCH(K47,'Otras referencias'!$AG:$AG,0),2))</f>
        <v/>
      </c>
      <c r="K47" s="171"/>
      <c r="L47" s="58" t="str">
        <f>IF(J47="","",INDEX(referentes!$S:$W,MATCH(J47,referentes!$S:$S,0),1))</f>
        <v/>
      </c>
      <c r="M47" s="32"/>
      <c r="N47" s="43"/>
      <c r="O47" s="1"/>
      <c r="P47" s="225"/>
      <c r="Q47" s="226" t="str">
        <f>IF(P47="","",INDEX(referentes!$J:$K,MATCH(P47,referentes!$J:$J,0),2))</f>
        <v/>
      </c>
      <c r="R47" s="21"/>
      <c r="S47" s="26"/>
      <c r="T47" s="222"/>
      <c r="U47" s="223" t="str">
        <f>IF(T47="","",INDEX(referentes!D:E,MATCH(T47,referentes!D:D,0),2))</f>
        <v/>
      </c>
      <c r="V47" s="222"/>
      <c r="W47" s="224" t="str">
        <f>IF(V47="","",INDEX('Otras referencias'!AO:AQ,MATCH(V47,'Otras referencias'!AO:AO,0),2))</f>
        <v/>
      </c>
      <c r="X47" s="18"/>
      <c r="Y47" s="169" t="str">
        <f>IF(Z47="","",INDEX('Otras referencias'!H:I,MATCH(Z47,'Otras referencias'!I:I,0),1))</f>
        <v/>
      </c>
      <c r="Z47" s="171"/>
      <c r="AA47" s="21"/>
      <c r="AB47" s="11"/>
      <c r="AC47" s="169" t="str">
        <f>IF(AD47="","",INDEX('Otras referencias'!K:L,MATCH(AD47,'Otras referencias'!L:L,0),1))</f>
        <v/>
      </c>
      <c r="AD47" s="67"/>
      <c r="AE47" s="173" t="str">
        <f t="shared" si="1"/>
        <v>---</v>
      </c>
      <c r="AI47" s="59" t="str">
        <f>IF(V47="","",INDEX('Otras referencias'!AO:AQ,MATCH(V47,'Otras referencias'!AO:AO,0),3))</f>
        <v/>
      </c>
      <c r="AJ47" s="59" t="str">
        <f>IF(SUMPRODUCT(--EXACT(K47&amp;M47,$AJ$2:AJ46)),"",K47&amp;M47)</f>
        <v/>
      </c>
      <c r="AK47" s="59" t="str">
        <f>IF(SUMPRODUCT(--EXACT(K47&amp;M47,$AJ$2:AJ46)),"",MAX($AK$3:AK46)+1)</f>
        <v/>
      </c>
    </row>
    <row r="48" spans="1:37" s="59" customFormat="1" ht="15" x14ac:dyDescent="0.25">
      <c r="A48" s="10">
        <f t="shared" si="3"/>
        <v>1</v>
      </c>
      <c r="B48" s="55" t="str">
        <f t="shared" si="4"/>
        <v/>
      </c>
      <c r="C48" s="55">
        <v>46</v>
      </c>
      <c r="D48" s="55" t="str">
        <f t="shared" si="2"/>
        <v/>
      </c>
      <c r="E48" s="56" t="str">
        <f t="shared" si="5"/>
        <v/>
      </c>
      <c r="F48" s="34" t="str">
        <f>IF(L48&lt;&gt;"",CONCATENATE(DIGITADOR!$B$2,$A$2,DIGITADOR!$M$1,A48),"")</f>
        <v/>
      </c>
      <c r="G48" s="36"/>
      <c r="H48" s="4"/>
      <c r="I48" s="60" t="str">
        <f t="shared" si="0"/>
        <v/>
      </c>
      <c r="J48" s="166" t="str">
        <f>IF(K48="","",INDEX('Otras referencias'!$AG:$AH,MATCH(K48,'Otras referencias'!$AG:$AG,0),2))</f>
        <v/>
      </c>
      <c r="K48" s="171"/>
      <c r="L48" s="58" t="str">
        <f>IF(J48="","",INDEX(referentes!$S:$W,MATCH(J48,referentes!$S:$S,0),1))</f>
        <v/>
      </c>
      <c r="M48" s="32"/>
      <c r="N48" s="42"/>
      <c r="O48" s="1"/>
      <c r="P48" s="225"/>
      <c r="Q48" s="226" t="str">
        <f>IF(P48="","",INDEX(referentes!$J:$K,MATCH(P48,referentes!$J:$J,0),2))</f>
        <v/>
      </c>
      <c r="R48" s="20"/>
      <c r="S48" s="26"/>
      <c r="T48" s="222"/>
      <c r="U48" s="223" t="str">
        <f>IF(T48="","",INDEX(referentes!D:E,MATCH(T48,referentes!D:D,0),2))</f>
        <v/>
      </c>
      <c r="V48" s="222"/>
      <c r="W48" s="224" t="str">
        <f>IF(V48="","",INDEX('Otras referencias'!AO:AQ,MATCH(V48,'Otras referencias'!AO:AO,0),2))</f>
        <v/>
      </c>
      <c r="X48" s="18"/>
      <c r="Y48" s="169" t="str">
        <f>IF(Z48="","",INDEX('Otras referencias'!H:I,MATCH(Z48,'Otras referencias'!I:I,0),1))</f>
        <v/>
      </c>
      <c r="Z48" s="171"/>
      <c r="AA48" s="20"/>
      <c r="AB48" s="12"/>
      <c r="AC48" s="169" t="str">
        <f>IF(AD48="","",INDEX('Otras referencias'!K:L,MATCH(AD48,'Otras referencias'!L:L,0),1))</f>
        <v/>
      </c>
      <c r="AD48" s="67"/>
      <c r="AE48" s="173" t="str">
        <f t="shared" si="1"/>
        <v>---</v>
      </c>
      <c r="AI48" s="59" t="str">
        <f>IF(V48="","",INDEX('Otras referencias'!AO:AQ,MATCH(V48,'Otras referencias'!AO:AO,0),3))</f>
        <v/>
      </c>
      <c r="AJ48" s="59" t="str">
        <f>IF(SUMPRODUCT(--EXACT(K48&amp;M48,$AJ$2:AJ47)),"",K48&amp;M48)</f>
        <v/>
      </c>
      <c r="AK48" s="59" t="str">
        <f>IF(SUMPRODUCT(--EXACT(K48&amp;M48,$AJ$2:AJ47)),"",MAX($AK$3:AK47)+1)</f>
        <v/>
      </c>
    </row>
    <row r="49" spans="1:37" s="59" customFormat="1" ht="15" x14ac:dyDescent="0.25">
      <c r="A49" s="10">
        <f t="shared" si="3"/>
        <v>1</v>
      </c>
      <c r="B49" s="55" t="str">
        <f t="shared" si="4"/>
        <v/>
      </c>
      <c r="C49" s="55">
        <v>47</v>
      </c>
      <c r="D49" s="55" t="str">
        <f t="shared" si="2"/>
        <v/>
      </c>
      <c r="E49" s="56" t="str">
        <f t="shared" si="5"/>
        <v/>
      </c>
      <c r="F49" s="34" t="str">
        <f>IF(L49&lt;&gt;"",CONCATENATE(DIGITADOR!$B$2,$A$2,DIGITADOR!$M$1,A49),"")</f>
        <v/>
      </c>
      <c r="G49" s="37"/>
      <c r="H49" s="4"/>
      <c r="I49" s="60" t="str">
        <f t="shared" si="0"/>
        <v/>
      </c>
      <c r="J49" s="166" t="str">
        <f>IF(K49="","",INDEX('Otras referencias'!$AG:$AH,MATCH(K49,'Otras referencias'!$AG:$AG,0),2))</f>
        <v/>
      </c>
      <c r="K49" s="171"/>
      <c r="L49" s="58" t="str">
        <f>IF(J49="","",INDEX(referentes!$S:$W,MATCH(J49,referentes!$S:$S,0),1))</f>
        <v/>
      </c>
      <c r="M49" s="32"/>
      <c r="N49" s="43"/>
      <c r="O49" s="1"/>
      <c r="P49" s="225"/>
      <c r="Q49" s="226" t="str">
        <f>IF(P49="","",INDEX(referentes!$J:$K,MATCH(P49,referentes!$J:$J,0),2))</f>
        <v/>
      </c>
      <c r="R49" s="21"/>
      <c r="S49" s="26"/>
      <c r="T49" s="222"/>
      <c r="U49" s="223" t="str">
        <f>IF(T49="","",INDEX(referentes!D:E,MATCH(T49,referentes!D:D,0),2))</f>
        <v/>
      </c>
      <c r="V49" s="222"/>
      <c r="W49" s="224" t="str">
        <f>IF(V49="","",INDEX('Otras referencias'!AO:AQ,MATCH(V49,'Otras referencias'!AO:AO,0),2))</f>
        <v/>
      </c>
      <c r="X49" s="18"/>
      <c r="Y49" s="169" t="str">
        <f>IF(Z49="","",INDEX('Otras referencias'!H:I,MATCH(Z49,'Otras referencias'!I:I,0),1))</f>
        <v/>
      </c>
      <c r="Z49" s="171"/>
      <c r="AA49" s="21"/>
      <c r="AB49" s="11"/>
      <c r="AC49" s="169" t="str">
        <f>IF(AD49="","",INDEX('Otras referencias'!K:L,MATCH(AD49,'Otras referencias'!L:L,0),1))</f>
        <v/>
      </c>
      <c r="AD49" s="67"/>
      <c r="AE49" s="173" t="str">
        <f t="shared" si="1"/>
        <v>---</v>
      </c>
      <c r="AI49" s="59" t="str">
        <f>IF(V49="","",INDEX('Otras referencias'!AO:AQ,MATCH(V49,'Otras referencias'!AO:AO,0),3))</f>
        <v/>
      </c>
      <c r="AJ49" s="59" t="str">
        <f>IF(SUMPRODUCT(--EXACT(K49&amp;M49,$AJ$2:AJ48)),"",K49&amp;M49)</f>
        <v/>
      </c>
      <c r="AK49" s="59" t="str">
        <f>IF(SUMPRODUCT(--EXACT(K49&amp;M49,$AJ$2:AJ48)),"",MAX($AK$3:AK48)+1)</f>
        <v/>
      </c>
    </row>
    <row r="50" spans="1:37" s="59" customFormat="1" ht="15" x14ac:dyDescent="0.25">
      <c r="A50" s="10">
        <f t="shared" si="3"/>
        <v>1</v>
      </c>
      <c r="B50" s="55" t="str">
        <f t="shared" si="4"/>
        <v/>
      </c>
      <c r="C50" s="55">
        <v>48</v>
      </c>
      <c r="D50" s="55" t="str">
        <f t="shared" si="2"/>
        <v/>
      </c>
      <c r="E50" s="56" t="str">
        <f t="shared" si="5"/>
        <v/>
      </c>
      <c r="F50" s="34" t="str">
        <f>IF(L50&lt;&gt;"",CONCATENATE(DIGITADOR!$B$2,$A$2,DIGITADOR!$M$1,A50),"")</f>
        <v/>
      </c>
      <c r="G50" s="36"/>
      <c r="H50" s="4"/>
      <c r="I50" s="60" t="str">
        <f t="shared" si="0"/>
        <v/>
      </c>
      <c r="J50" s="166" t="str">
        <f>IF(K50="","",INDEX('Otras referencias'!$AG:$AH,MATCH(K50,'Otras referencias'!$AG:$AG,0),2))</f>
        <v/>
      </c>
      <c r="K50" s="171"/>
      <c r="L50" s="58" t="str">
        <f>IF(J50="","",INDEX(referentes!$S:$W,MATCH(J50,referentes!$S:$S,0),1))</f>
        <v/>
      </c>
      <c r="M50" s="32"/>
      <c r="N50" s="42"/>
      <c r="O50" s="1"/>
      <c r="P50" s="225"/>
      <c r="Q50" s="226" t="str">
        <f>IF(P50="","",INDEX(referentes!$J:$K,MATCH(P50,referentes!$J:$J,0),2))</f>
        <v/>
      </c>
      <c r="R50" s="20"/>
      <c r="S50" s="26"/>
      <c r="T50" s="222"/>
      <c r="U50" s="223" t="str">
        <f>IF(T50="","",INDEX(referentes!D:E,MATCH(T50,referentes!D:D,0),2))</f>
        <v/>
      </c>
      <c r="V50" s="222"/>
      <c r="W50" s="224" t="str">
        <f>IF(V50="","",INDEX('Otras referencias'!AO:AQ,MATCH(V50,'Otras referencias'!AO:AO,0),2))</f>
        <v/>
      </c>
      <c r="X50" s="18"/>
      <c r="Y50" s="169" t="str">
        <f>IF(Z50="","",INDEX('Otras referencias'!H:I,MATCH(Z50,'Otras referencias'!I:I,0),1))</f>
        <v/>
      </c>
      <c r="Z50" s="171"/>
      <c r="AA50" s="20"/>
      <c r="AB50" s="12"/>
      <c r="AC50" s="169" t="str">
        <f>IF(AD50="","",INDEX('Otras referencias'!K:L,MATCH(AD50,'Otras referencias'!L:L,0),1))</f>
        <v/>
      </c>
      <c r="AD50" s="67"/>
      <c r="AE50" s="173" t="str">
        <f t="shared" si="1"/>
        <v>---</v>
      </c>
      <c r="AI50" s="59" t="str">
        <f>IF(V50="","",INDEX('Otras referencias'!AO:AQ,MATCH(V50,'Otras referencias'!AO:AO,0),3))</f>
        <v/>
      </c>
      <c r="AJ50" s="59" t="str">
        <f>IF(SUMPRODUCT(--EXACT(K50&amp;M50,$AJ$2:AJ49)),"",K50&amp;M50)</f>
        <v/>
      </c>
      <c r="AK50" s="59" t="str">
        <f>IF(SUMPRODUCT(--EXACT(K50&amp;M50,$AJ$2:AJ49)),"",MAX($AK$3:AK49)+1)</f>
        <v/>
      </c>
    </row>
    <row r="51" spans="1:37" s="59" customFormat="1" ht="15" x14ac:dyDescent="0.25">
      <c r="A51" s="10">
        <f t="shared" si="3"/>
        <v>1</v>
      </c>
      <c r="B51" s="55" t="str">
        <f t="shared" si="4"/>
        <v/>
      </c>
      <c r="C51" s="55">
        <v>49</v>
      </c>
      <c r="D51" s="55" t="str">
        <f t="shared" si="2"/>
        <v/>
      </c>
      <c r="E51" s="56" t="str">
        <f t="shared" si="5"/>
        <v/>
      </c>
      <c r="F51" s="34" t="str">
        <f>IF(L51&lt;&gt;"",CONCATENATE(DIGITADOR!$B$2,$A$2,DIGITADOR!$M$1,A51),"")</f>
        <v/>
      </c>
      <c r="G51" s="37"/>
      <c r="H51" s="4"/>
      <c r="I51" s="60" t="str">
        <f t="shared" si="0"/>
        <v/>
      </c>
      <c r="J51" s="166" t="str">
        <f>IF(K51="","",INDEX('Otras referencias'!$AG:$AH,MATCH(K51,'Otras referencias'!$AG:$AG,0),2))</f>
        <v/>
      </c>
      <c r="K51" s="171"/>
      <c r="L51" s="58" t="str">
        <f>IF(J51="","",INDEX(referentes!$S:$W,MATCH(J51,referentes!$S:$S,0),1))</f>
        <v/>
      </c>
      <c r="M51" s="32"/>
      <c r="N51" s="43"/>
      <c r="O51" s="1"/>
      <c r="P51" s="225"/>
      <c r="Q51" s="226" t="str">
        <f>IF(P51="","",INDEX(referentes!$J:$K,MATCH(P51,referentes!$J:$J,0),2))</f>
        <v/>
      </c>
      <c r="R51" s="21"/>
      <c r="S51" s="26"/>
      <c r="T51" s="222"/>
      <c r="U51" s="223" t="str">
        <f>IF(T51="","",INDEX(referentes!D:E,MATCH(T51,referentes!D:D,0),2))</f>
        <v/>
      </c>
      <c r="V51" s="222"/>
      <c r="W51" s="224" t="str">
        <f>IF(V51="","",INDEX('Otras referencias'!AO:AQ,MATCH(V51,'Otras referencias'!AO:AO,0),2))</f>
        <v/>
      </c>
      <c r="X51" s="18"/>
      <c r="Y51" s="169" t="str">
        <f>IF(Z51="","",INDEX('Otras referencias'!H:I,MATCH(Z51,'Otras referencias'!I:I,0),1))</f>
        <v/>
      </c>
      <c r="Z51" s="171"/>
      <c r="AA51" s="21"/>
      <c r="AB51" s="11"/>
      <c r="AC51" s="169" t="str">
        <f>IF(AD51="","",INDEX('Otras referencias'!K:L,MATCH(AD51,'Otras referencias'!L:L,0),1))</f>
        <v/>
      </c>
      <c r="AD51" s="67"/>
      <c r="AE51" s="173" t="str">
        <f t="shared" si="1"/>
        <v>---</v>
      </c>
      <c r="AI51" s="59" t="str">
        <f>IF(V51="","",INDEX('Otras referencias'!AO:AQ,MATCH(V51,'Otras referencias'!AO:AO,0),3))</f>
        <v/>
      </c>
      <c r="AJ51" s="59" t="str">
        <f>IF(SUMPRODUCT(--EXACT(K51&amp;M51,$AJ$2:AJ50)),"",K51&amp;M51)</f>
        <v/>
      </c>
      <c r="AK51" s="59" t="str">
        <f>IF(SUMPRODUCT(--EXACT(K51&amp;M51,$AJ$2:AJ50)),"",MAX($AK$3:AK50)+1)</f>
        <v/>
      </c>
    </row>
    <row r="52" spans="1:37" s="59" customFormat="1" ht="15" x14ac:dyDescent="0.25">
      <c r="A52" s="10">
        <f t="shared" si="3"/>
        <v>1</v>
      </c>
      <c r="B52" s="55" t="str">
        <f t="shared" si="4"/>
        <v/>
      </c>
      <c r="C52" s="55">
        <v>50</v>
      </c>
      <c r="D52" s="55" t="str">
        <f t="shared" si="2"/>
        <v/>
      </c>
      <c r="E52" s="56" t="str">
        <f t="shared" si="5"/>
        <v/>
      </c>
      <c r="F52" s="34" t="str">
        <f>IF(L52&lt;&gt;"",CONCATENATE(DIGITADOR!$B$2,$A$2,DIGITADOR!$M$1,A52),"")</f>
        <v/>
      </c>
      <c r="G52" s="36"/>
      <c r="H52" s="4"/>
      <c r="I52" s="60" t="str">
        <f t="shared" si="0"/>
        <v/>
      </c>
      <c r="J52" s="166" t="str">
        <f>IF(K52="","",INDEX('Otras referencias'!$AG:$AH,MATCH(K52,'Otras referencias'!$AG:$AG,0),2))</f>
        <v/>
      </c>
      <c r="K52" s="171"/>
      <c r="L52" s="58" t="str">
        <f>IF(J52="","",INDEX(referentes!$S:$W,MATCH(J52,referentes!$S:$S,0),1))</f>
        <v/>
      </c>
      <c r="M52" s="32"/>
      <c r="N52" s="42"/>
      <c r="O52" s="1"/>
      <c r="P52" s="225"/>
      <c r="Q52" s="226" t="str">
        <f>IF(P52="","",INDEX(referentes!$J:$K,MATCH(P52,referentes!$J:$J,0),2))</f>
        <v/>
      </c>
      <c r="R52" s="20"/>
      <c r="S52" s="26"/>
      <c r="T52" s="222"/>
      <c r="U52" s="223" t="str">
        <f>IF(T52="","",INDEX(referentes!D:E,MATCH(T52,referentes!D:D,0),2))</f>
        <v/>
      </c>
      <c r="V52" s="222"/>
      <c r="W52" s="224" t="str">
        <f>IF(V52="","",INDEX('Otras referencias'!AO:AQ,MATCH(V52,'Otras referencias'!AO:AO,0),2))</f>
        <v/>
      </c>
      <c r="X52" s="18"/>
      <c r="Y52" s="169" t="str">
        <f>IF(Z52="","",INDEX('Otras referencias'!H:I,MATCH(Z52,'Otras referencias'!I:I,0),1))</f>
        <v/>
      </c>
      <c r="Z52" s="171"/>
      <c r="AA52" s="20"/>
      <c r="AB52" s="12"/>
      <c r="AC52" s="169" t="str">
        <f>IF(AD52="","",INDEX('Otras referencias'!K:L,MATCH(AD52,'Otras referencias'!L:L,0),1))</f>
        <v/>
      </c>
      <c r="AD52" s="67"/>
      <c r="AE52" s="173" t="str">
        <f t="shared" si="1"/>
        <v>---</v>
      </c>
      <c r="AI52" s="59" t="str">
        <f>IF(V52="","",INDEX('Otras referencias'!AO:AQ,MATCH(V52,'Otras referencias'!AO:AO,0),3))</f>
        <v/>
      </c>
      <c r="AJ52" s="59" t="str">
        <f>IF(SUMPRODUCT(--EXACT(K52&amp;M52,$AJ$2:AJ51)),"",K52&amp;M52)</f>
        <v/>
      </c>
      <c r="AK52" s="59" t="str">
        <f>IF(SUMPRODUCT(--EXACT(K52&amp;M52,$AJ$2:AJ51)),"",MAX($AK$3:AK51)+1)</f>
        <v/>
      </c>
    </row>
    <row r="53" spans="1:37" s="59" customFormat="1" ht="15" x14ac:dyDescent="0.25">
      <c r="A53" s="10">
        <f t="shared" si="3"/>
        <v>1</v>
      </c>
      <c r="B53" s="55" t="str">
        <f t="shared" si="4"/>
        <v/>
      </c>
      <c r="C53" s="55">
        <v>51</v>
      </c>
      <c r="D53" s="55" t="str">
        <f t="shared" si="2"/>
        <v/>
      </c>
      <c r="E53" s="56" t="str">
        <f t="shared" si="5"/>
        <v/>
      </c>
      <c r="F53" s="34" t="str">
        <f>IF(L53&lt;&gt;"",CONCATENATE(DIGITADOR!$B$2,$A$2,DIGITADOR!$M$1,A53),"")</f>
        <v/>
      </c>
      <c r="G53" s="37"/>
      <c r="H53" s="4"/>
      <c r="I53" s="60" t="str">
        <f t="shared" si="0"/>
        <v/>
      </c>
      <c r="J53" s="166" t="str">
        <f>IF(K53="","",INDEX('Otras referencias'!$AG:$AH,MATCH(K53,'Otras referencias'!$AG:$AG,0),2))</f>
        <v/>
      </c>
      <c r="K53" s="171"/>
      <c r="L53" s="58" t="str">
        <f>IF(J53="","",INDEX(referentes!$S:$W,MATCH(J53,referentes!$S:$S,0),1))</f>
        <v/>
      </c>
      <c r="M53" s="32"/>
      <c r="N53" s="43"/>
      <c r="O53" s="1"/>
      <c r="P53" s="225"/>
      <c r="Q53" s="226" t="str">
        <f>IF(P53="","",INDEX(referentes!$J:$K,MATCH(P53,referentes!$J:$J,0),2))</f>
        <v/>
      </c>
      <c r="R53" s="21"/>
      <c r="S53" s="26"/>
      <c r="T53" s="222"/>
      <c r="U53" s="223" t="str">
        <f>IF(T53="","",INDEX(referentes!D:E,MATCH(T53,referentes!D:D,0),2))</f>
        <v/>
      </c>
      <c r="V53" s="222"/>
      <c r="W53" s="224" t="str">
        <f>IF(V53="","",INDEX('Otras referencias'!AO:AQ,MATCH(V53,'Otras referencias'!AO:AO,0),2))</f>
        <v/>
      </c>
      <c r="X53" s="18"/>
      <c r="Y53" s="169" t="str">
        <f>IF(Z53="","",INDEX('Otras referencias'!H:I,MATCH(Z53,'Otras referencias'!I:I,0),1))</f>
        <v/>
      </c>
      <c r="Z53" s="171"/>
      <c r="AA53" s="21"/>
      <c r="AB53" s="11"/>
      <c r="AC53" s="169" t="str">
        <f>IF(AD53="","",INDEX('Otras referencias'!K:L,MATCH(AD53,'Otras referencias'!L:L,0),1))</f>
        <v/>
      </c>
      <c r="AD53" s="67"/>
      <c r="AE53" s="173" t="str">
        <f t="shared" si="1"/>
        <v>---</v>
      </c>
      <c r="AI53" s="59" t="str">
        <f>IF(V53="","",INDEX('Otras referencias'!AO:AQ,MATCH(V53,'Otras referencias'!AO:AO,0),3))</f>
        <v/>
      </c>
      <c r="AJ53" s="59" t="str">
        <f>IF(SUMPRODUCT(--EXACT(K53&amp;M53,$AJ$2:AJ52)),"",K53&amp;M53)</f>
        <v/>
      </c>
      <c r="AK53" s="59" t="str">
        <f>IF(SUMPRODUCT(--EXACT(K53&amp;M53,$AJ$2:AJ52)),"",MAX($AK$3:AK52)+1)</f>
        <v/>
      </c>
    </row>
    <row r="54" spans="1:37" s="59" customFormat="1" ht="15" x14ac:dyDescent="0.25">
      <c r="A54" s="10">
        <f t="shared" si="3"/>
        <v>1</v>
      </c>
      <c r="B54" s="55" t="str">
        <f t="shared" si="4"/>
        <v/>
      </c>
      <c r="C54" s="55">
        <v>52</v>
      </c>
      <c r="D54" s="55" t="str">
        <f t="shared" si="2"/>
        <v/>
      </c>
      <c r="E54" s="56" t="str">
        <f t="shared" si="5"/>
        <v/>
      </c>
      <c r="F54" s="34" t="str">
        <f>IF(L54&lt;&gt;"",CONCATENATE(DIGITADOR!$B$2,$A$2,DIGITADOR!$M$1,A54),"")</f>
        <v/>
      </c>
      <c r="G54" s="36"/>
      <c r="H54" s="4"/>
      <c r="I54" s="60" t="str">
        <f t="shared" si="0"/>
        <v/>
      </c>
      <c r="J54" s="166" t="str">
        <f>IF(K54="","",INDEX('Otras referencias'!$AG:$AH,MATCH(K54,'Otras referencias'!$AG:$AG,0),2))</f>
        <v/>
      </c>
      <c r="K54" s="171"/>
      <c r="L54" s="58" t="str">
        <f>IF(J54="","",INDEX(referentes!$S:$W,MATCH(J54,referentes!$S:$S,0),1))</f>
        <v/>
      </c>
      <c r="M54" s="32"/>
      <c r="N54" s="42"/>
      <c r="O54" s="1"/>
      <c r="P54" s="225"/>
      <c r="Q54" s="226" t="str">
        <f>IF(P54="","",INDEX(referentes!$J:$K,MATCH(P54,referentes!$J:$J,0),2))</f>
        <v/>
      </c>
      <c r="R54" s="20"/>
      <c r="S54" s="26"/>
      <c r="T54" s="222"/>
      <c r="U54" s="223" t="str">
        <f>IF(T54="","",INDEX(referentes!D:E,MATCH(T54,referentes!D:D,0),2))</f>
        <v/>
      </c>
      <c r="V54" s="222"/>
      <c r="W54" s="224" t="str">
        <f>IF(V54="","",INDEX('Otras referencias'!AO:AQ,MATCH(V54,'Otras referencias'!AO:AO,0),2))</f>
        <v/>
      </c>
      <c r="X54" s="18"/>
      <c r="Y54" s="169" t="str">
        <f>IF(Z54="","",INDEX('Otras referencias'!H:I,MATCH(Z54,'Otras referencias'!I:I,0),1))</f>
        <v/>
      </c>
      <c r="Z54" s="171"/>
      <c r="AA54" s="20"/>
      <c r="AB54" s="12"/>
      <c r="AC54" s="169" t="str">
        <f>IF(AD54="","",INDEX('Otras referencias'!K:L,MATCH(AD54,'Otras referencias'!L:L,0),1))</f>
        <v/>
      </c>
      <c r="AD54" s="67"/>
      <c r="AE54" s="173" t="str">
        <f t="shared" si="1"/>
        <v>---</v>
      </c>
      <c r="AI54" s="59" t="str">
        <f>IF(V54="","",INDEX('Otras referencias'!AO:AQ,MATCH(V54,'Otras referencias'!AO:AO,0),3))</f>
        <v/>
      </c>
      <c r="AJ54" s="59" t="str">
        <f>IF(SUMPRODUCT(--EXACT(K54&amp;M54,$AJ$2:AJ53)),"",K54&amp;M54)</f>
        <v/>
      </c>
      <c r="AK54" s="59" t="str">
        <f>IF(SUMPRODUCT(--EXACT(K54&amp;M54,$AJ$2:AJ53)),"",MAX($AK$3:AK53)+1)</f>
        <v/>
      </c>
    </row>
    <row r="55" spans="1:37" s="59" customFormat="1" ht="15" x14ac:dyDescent="0.25">
      <c r="A55" s="10">
        <f t="shared" si="3"/>
        <v>1</v>
      </c>
      <c r="B55" s="55" t="str">
        <f t="shared" si="4"/>
        <v/>
      </c>
      <c r="C55" s="55">
        <v>53</v>
      </c>
      <c r="D55" s="55" t="str">
        <f t="shared" si="2"/>
        <v/>
      </c>
      <c r="E55" s="56" t="str">
        <f t="shared" si="5"/>
        <v/>
      </c>
      <c r="F55" s="34" t="str">
        <f>IF(L55&lt;&gt;"",CONCATENATE(DIGITADOR!$B$2,$A$2,DIGITADOR!$M$1,A55),"")</f>
        <v/>
      </c>
      <c r="G55" s="37"/>
      <c r="H55" s="4"/>
      <c r="I55" s="60" t="str">
        <f t="shared" si="0"/>
        <v/>
      </c>
      <c r="J55" s="166" t="str">
        <f>IF(K55="","",INDEX('Otras referencias'!$AG:$AH,MATCH(K55,'Otras referencias'!$AG:$AG,0),2))</f>
        <v/>
      </c>
      <c r="K55" s="171"/>
      <c r="L55" s="58" t="str">
        <f>IF(J55="","",INDEX(referentes!$S:$W,MATCH(J55,referentes!$S:$S,0),1))</f>
        <v/>
      </c>
      <c r="M55" s="32"/>
      <c r="N55" s="43"/>
      <c r="O55" s="1"/>
      <c r="P55" s="225"/>
      <c r="Q55" s="226" t="str">
        <f>IF(P55="","",INDEX(referentes!$J:$K,MATCH(P55,referentes!$J:$J,0),2))</f>
        <v/>
      </c>
      <c r="R55" s="21"/>
      <c r="S55" s="26"/>
      <c r="T55" s="222"/>
      <c r="U55" s="223" t="str">
        <f>IF(T55="","",INDEX(referentes!D:E,MATCH(T55,referentes!D:D,0),2))</f>
        <v/>
      </c>
      <c r="V55" s="222"/>
      <c r="W55" s="224" t="str">
        <f>IF(V55="","",INDEX('Otras referencias'!AO:AQ,MATCH(V55,'Otras referencias'!AO:AO,0),2))</f>
        <v/>
      </c>
      <c r="X55" s="18"/>
      <c r="Y55" s="169" t="str">
        <f>IF(Z55="","",INDEX('Otras referencias'!H:I,MATCH(Z55,'Otras referencias'!I:I,0),1))</f>
        <v/>
      </c>
      <c r="Z55" s="171"/>
      <c r="AA55" s="21"/>
      <c r="AB55" s="11"/>
      <c r="AC55" s="169" t="str">
        <f>IF(AD55="","",INDEX('Otras referencias'!K:L,MATCH(AD55,'Otras referencias'!L:L,0),1))</f>
        <v/>
      </c>
      <c r="AD55" s="67"/>
      <c r="AE55" s="173" t="str">
        <f t="shared" si="1"/>
        <v>---</v>
      </c>
      <c r="AI55" s="59" t="str">
        <f>IF(V55="","",INDEX('Otras referencias'!AO:AQ,MATCH(V55,'Otras referencias'!AO:AO,0),3))</f>
        <v/>
      </c>
      <c r="AJ55" s="59" t="str">
        <f>IF(SUMPRODUCT(--EXACT(K55&amp;M55,$AJ$2:AJ54)),"",K55&amp;M55)</f>
        <v/>
      </c>
      <c r="AK55" s="59" t="str">
        <f>IF(SUMPRODUCT(--EXACT(K55&amp;M55,$AJ$2:AJ54)),"",MAX($AK$3:AK54)+1)</f>
        <v/>
      </c>
    </row>
    <row r="56" spans="1:37" s="59" customFormat="1" ht="15" x14ac:dyDescent="0.25">
      <c r="A56" s="10">
        <f t="shared" si="3"/>
        <v>1</v>
      </c>
      <c r="B56" s="55" t="str">
        <f t="shared" si="4"/>
        <v/>
      </c>
      <c r="C56" s="55">
        <v>54</v>
      </c>
      <c r="D56" s="55" t="str">
        <f t="shared" si="2"/>
        <v/>
      </c>
      <c r="E56" s="56" t="str">
        <f t="shared" si="5"/>
        <v/>
      </c>
      <c r="F56" s="34" t="str">
        <f>IF(L56&lt;&gt;"",CONCATENATE(DIGITADOR!$B$2,$A$2,DIGITADOR!$M$1,A56),"")</f>
        <v/>
      </c>
      <c r="G56" s="36"/>
      <c r="H56" s="4"/>
      <c r="I56" s="60" t="str">
        <f t="shared" si="0"/>
        <v/>
      </c>
      <c r="J56" s="166" t="str">
        <f>IF(K56="","",INDEX('Otras referencias'!$AG:$AH,MATCH(K56,'Otras referencias'!$AG:$AG,0),2))</f>
        <v/>
      </c>
      <c r="K56" s="171"/>
      <c r="L56" s="58" t="str">
        <f>IF(J56="","",INDEX(referentes!$S:$W,MATCH(J56,referentes!$S:$S,0),1))</f>
        <v/>
      </c>
      <c r="M56" s="32"/>
      <c r="N56" s="42"/>
      <c r="O56" s="1"/>
      <c r="P56" s="225"/>
      <c r="Q56" s="226" t="str">
        <f>IF(P56="","",INDEX(referentes!$J:$K,MATCH(P56,referentes!$J:$J,0),2))</f>
        <v/>
      </c>
      <c r="R56" s="20"/>
      <c r="S56" s="26"/>
      <c r="T56" s="222"/>
      <c r="U56" s="223" t="str">
        <f>IF(T56="","",INDEX(referentes!D:E,MATCH(T56,referentes!D:D,0),2))</f>
        <v/>
      </c>
      <c r="V56" s="222"/>
      <c r="W56" s="224" t="str">
        <f>IF(V56="","",INDEX('Otras referencias'!AO:AQ,MATCH(V56,'Otras referencias'!AO:AO,0),2))</f>
        <v/>
      </c>
      <c r="X56" s="18"/>
      <c r="Y56" s="169" t="str">
        <f>IF(Z56="","",INDEX('Otras referencias'!H:I,MATCH(Z56,'Otras referencias'!I:I,0),1))</f>
        <v/>
      </c>
      <c r="Z56" s="171"/>
      <c r="AA56" s="20"/>
      <c r="AB56" s="12"/>
      <c r="AC56" s="169" t="str">
        <f>IF(AD56="","",INDEX('Otras referencias'!K:L,MATCH(AD56,'Otras referencias'!L:L,0),1))</f>
        <v/>
      </c>
      <c r="AD56" s="67"/>
      <c r="AE56" s="173" t="str">
        <f t="shared" si="1"/>
        <v>---</v>
      </c>
      <c r="AI56" s="59" t="str">
        <f>IF(V56="","",INDEX('Otras referencias'!AO:AQ,MATCH(V56,'Otras referencias'!AO:AO,0),3))</f>
        <v/>
      </c>
      <c r="AJ56" s="59" t="str">
        <f>IF(SUMPRODUCT(--EXACT(K56&amp;M56,$AJ$2:AJ55)),"",K56&amp;M56)</f>
        <v/>
      </c>
      <c r="AK56" s="59" t="str">
        <f>IF(SUMPRODUCT(--EXACT(K56&amp;M56,$AJ$2:AJ55)),"",MAX($AK$3:AK55)+1)</f>
        <v/>
      </c>
    </row>
    <row r="57" spans="1:37" s="59" customFormat="1" ht="15" x14ac:dyDescent="0.25">
      <c r="A57" s="10">
        <f t="shared" si="3"/>
        <v>1</v>
      </c>
      <c r="B57" s="55" t="str">
        <f t="shared" si="4"/>
        <v/>
      </c>
      <c r="C57" s="55">
        <v>55</v>
      </c>
      <c r="D57" s="55" t="str">
        <f t="shared" si="2"/>
        <v/>
      </c>
      <c r="E57" s="56" t="str">
        <f t="shared" si="5"/>
        <v/>
      </c>
      <c r="F57" s="34" t="str">
        <f>IF(L57&lt;&gt;"",CONCATENATE(DIGITADOR!$B$2,$A$2,DIGITADOR!$M$1,A57),"")</f>
        <v/>
      </c>
      <c r="G57" s="37"/>
      <c r="H57" s="4"/>
      <c r="I57" s="60" t="str">
        <f t="shared" si="0"/>
        <v/>
      </c>
      <c r="J57" s="166" t="str">
        <f>IF(K57="","",INDEX('Otras referencias'!$AG:$AH,MATCH(K57,'Otras referencias'!$AG:$AG,0),2))</f>
        <v/>
      </c>
      <c r="K57" s="171"/>
      <c r="L57" s="58" t="str">
        <f>IF(J57="","",INDEX(referentes!$S:$W,MATCH(J57,referentes!$S:$S,0),1))</f>
        <v/>
      </c>
      <c r="M57" s="32"/>
      <c r="N57" s="43"/>
      <c r="O57" s="1"/>
      <c r="P57" s="225"/>
      <c r="Q57" s="226" t="str">
        <f>IF(P57="","",INDEX(referentes!$J:$K,MATCH(P57,referentes!$J:$J,0),2))</f>
        <v/>
      </c>
      <c r="R57" s="21"/>
      <c r="S57" s="26"/>
      <c r="T57" s="222"/>
      <c r="U57" s="223" t="str">
        <f>IF(T57="","",INDEX(referentes!D:E,MATCH(T57,referentes!D:D,0),2))</f>
        <v/>
      </c>
      <c r="V57" s="222"/>
      <c r="W57" s="224" t="str">
        <f>IF(V57="","",INDEX('Otras referencias'!AO:AQ,MATCH(V57,'Otras referencias'!AO:AO,0),2))</f>
        <v/>
      </c>
      <c r="X57" s="18"/>
      <c r="Y57" s="169" t="str">
        <f>IF(Z57="","",INDEX('Otras referencias'!H:I,MATCH(Z57,'Otras referencias'!I:I,0),1))</f>
        <v/>
      </c>
      <c r="Z57" s="171"/>
      <c r="AA57" s="21"/>
      <c r="AB57" s="11"/>
      <c r="AC57" s="169" t="str">
        <f>IF(AD57="","",INDEX('Otras referencias'!K:L,MATCH(AD57,'Otras referencias'!L:L,0),1))</f>
        <v/>
      </c>
      <c r="AD57" s="67"/>
      <c r="AE57" s="173" t="str">
        <f t="shared" si="1"/>
        <v>---</v>
      </c>
      <c r="AI57" s="59" t="str">
        <f>IF(V57="","",INDEX('Otras referencias'!AO:AQ,MATCH(V57,'Otras referencias'!AO:AO,0),3))</f>
        <v/>
      </c>
      <c r="AJ57" s="59" t="str">
        <f>IF(SUMPRODUCT(--EXACT(K57&amp;M57,$AJ$2:AJ56)),"",K57&amp;M57)</f>
        <v/>
      </c>
      <c r="AK57" s="59" t="str">
        <f>IF(SUMPRODUCT(--EXACT(K57&amp;M57,$AJ$2:AJ56)),"",MAX($AK$3:AK56)+1)</f>
        <v/>
      </c>
    </row>
    <row r="58" spans="1:37" s="59" customFormat="1" ht="15" x14ac:dyDescent="0.25">
      <c r="A58" s="10">
        <f t="shared" si="3"/>
        <v>1</v>
      </c>
      <c r="B58" s="55" t="str">
        <f t="shared" si="4"/>
        <v/>
      </c>
      <c r="C58" s="55">
        <v>56</v>
      </c>
      <c r="D58" s="55" t="str">
        <f t="shared" si="2"/>
        <v/>
      </c>
      <c r="E58" s="56" t="str">
        <f t="shared" si="5"/>
        <v/>
      </c>
      <c r="F58" s="34" t="str">
        <f>IF(L58&lt;&gt;"",CONCATENATE(DIGITADOR!$B$2,$A$2,DIGITADOR!$M$1,A58),"")</f>
        <v/>
      </c>
      <c r="G58" s="36"/>
      <c r="H58" s="4"/>
      <c r="I58" s="60" t="str">
        <f t="shared" si="0"/>
        <v/>
      </c>
      <c r="J58" s="166" t="str">
        <f>IF(K58="","",INDEX('Otras referencias'!$AG:$AH,MATCH(K58,'Otras referencias'!$AG:$AG,0),2))</f>
        <v/>
      </c>
      <c r="K58" s="171"/>
      <c r="L58" s="58" t="str">
        <f>IF(J58="","",INDEX(referentes!$S:$W,MATCH(J58,referentes!$S:$S,0),1))</f>
        <v/>
      </c>
      <c r="M58" s="32"/>
      <c r="N58" s="42"/>
      <c r="O58" s="1"/>
      <c r="P58" s="225"/>
      <c r="Q58" s="226" t="str">
        <f>IF(P58="","",INDEX(referentes!$J:$K,MATCH(P58,referentes!$J:$J,0),2))</f>
        <v/>
      </c>
      <c r="R58" s="20"/>
      <c r="S58" s="26"/>
      <c r="T58" s="222"/>
      <c r="U58" s="223" t="str">
        <f>IF(T58="","",INDEX(referentes!D:E,MATCH(T58,referentes!D:D,0),2))</f>
        <v/>
      </c>
      <c r="V58" s="222"/>
      <c r="W58" s="224" t="str">
        <f>IF(V58="","",INDEX('Otras referencias'!AO:AQ,MATCH(V58,'Otras referencias'!AO:AO,0),2))</f>
        <v/>
      </c>
      <c r="X58" s="18"/>
      <c r="Y58" s="169" t="str">
        <f>IF(Z58="","",INDEX('Otras referencias'!H:I,MATCH(Z58,'Otras referencias'!I:I,0),1))</f>
        <v/>
      </c>
      <c r="Z58" s="171"/>
      <c r="AA58" s="20"/>
      <c r="AB58" s="12"/>
      <c r="AC58" s="169" t="str">
        <f>IF(AD58="","",INDEX('Otras referencias'!K:L,MATCH(AD58,'Otras referencias'!L:L,0),1))</f>
        <v/>
      </c>
      <c r="AD58" s="67"/>
      <c r="AE58" s="173" t="str">
        <f t="shared" si="1"/>
        <v>---</v>
      </c>
      <c r="AI58" s="59" t="str">
        <f>IF(V58="","",INDEX('Otras referencias'!AO:AQ,MATCH(V58,'Otras referencias'!AO:AO,0),3))</f>
        <v/>
      </c>
      <c r="AJ58" s="59" t="str">
        <f>IF(SUMPRODUCT(--EXACT(K58&amp;M58,$AJ$2:AJ57)),"",K58&amp;M58)</f>
        <v/>
      </c>
      <c r="AK58" s="59" t="str">
        <f>IF(SUMPRODUCT(--EXACT(K58&amp;M58,$AJ$2:AJ57)),"",MAX($AK$3:AK57)+1)</f>
        <v/>
      </c>
    </row>
    <row r="59" spans="1:37" s="59" customFormat="1" ht="15" x14ac:dyDescent="0.25">
      <c r="A59" s="10">
        <f t="shared" si="3"/>
        <v>1</v>
      </c>
      <c r="B59" s="55" t="str">
        <f t="shared" si="4"/>
        <v/>
      </c>
      <c r="C59" s="55">
        <v>57</v>
      </c>
      <c r="D59" s="55" t="str">
        <f t="shared" si="2"/>
        <v/>
      </c>
      <c r="E59" s="56" t="str">
        <f t="shared" si="5"/>
        <v/>
      </c>
      <c r="F59" s="34" t="str">
        <f>IF(L59&lt;&gt;"",CONCATENATE(DIGITADOR!$B$2,$A$2,DIGITADOR!$M$1,A59),"")</f>
        <v/>
      </c>
      <c r="G59" s="37"/>
      <c r="H59" s="4"/>
      <c r="I59" s="60" t="str">
        <f t="shared" si="0"/>
        <v/>
      </c>
      <c r="J59" s="166" t="str">
        <f>IF(K59="","",INDEX('Otras referencias'!$AG:$AH,MATCH(K59,'Otras referencias'!$AG:$AG,0),2))</f>
        <v/>
      </c>
      <c r="K59" s="171"/>
      <c r="L59" s="58" t="str">
        <f>IF(J59="","",INDEX(referentes!$S:$W,MATCH(J59,referentes!$S:$S,0),1))</f>
        <v/>
      </c>
      <c r="M59" s="32"/>
      <c r="N59" s="43"/>
      <c r="O59" s="1"/>
      <c r="P59" s="225"/>
      <c r="Q59" s="226" t="str">
        <f>IF(P59="","",INDEX(referentes!$J:$K,MATCH(P59,referentes!$J:$J,0),2))</f>
        <v/>
      </c>
      <c r="R59" s="21"/>
      <c r="S59" s="26"/>
      <c r="T59" s="222"/>
      <c r="U59" s="223" t="str">
        <f>IF(T59="","",INDEX(referentes!D:E,MATCH(T59,referentes!D:D,0),2))</f>
        <v/>
      </c>
      <c r="V59" s="222"/>
      <c r="W59" s="224" t="str">
        <f>IF(V59="","",INDEX('Otras referencias'!AO:AQ,MATCH(V59,'Otras referencias'!AO:AO,0),2))</f>
        <v/>
      </c>
      <c r="X59" s="18"/>
      <c r="Y59" s="169" t="str">
        <f>IF(Z59="","",INDEX('Otras referencias'!H:I,MATCH(Z59,'Otras referencias'!I:I,0),1))</f>
        <v/>
      </c>
      <c r="Z59" s="171"/>
      <c r="AA59" s="21"/>
      <c r="AB59" s="11"/>
      <c r="AC59" s="169" t="str">
        <f>IF(AD59="","",INDEX('Otras referencias'!K:L,MATCH(AD59,'Otras referencias'!L:L,0),1))</f>
        <v/>
      </c>
      <c r="AD59" s="67"/>
      <c r="AE59" s="173" t="str">
        <f t="shared" si="1"/>
        <v>---</v>
      </c>
      <c r="AI59" s="59" t="str">
        <f>IF(V59="","",INDEX('Otras referencias'!AO:AQ,MATCH(V59,'Otras referencias'!AO:AO,0),3))</f>
        <v/>
      </c>
      <c r="AJ59" s="59" t="str">
        <f>IF(SUMPRODUCT(--EXACT(K59&amp;M59,$AJ$2:AJ58)),"",K59&amp;M59)</f>
        <v/>
      </c>
      <c r="AK59" s="59" t="str">
        <f>IF(SUMPRODUCT(--EXACT(K59&amp;M59,$AJ$2:AJ58)),"",MAX($AK$3:AK58)+1)</f>
        <v/>
      </c>
    </row>
    <row r="60" spans="1:37" s="59" customFormat="1" ht="15" x14ac:dyDescent="0.25">
      <c r="A60" s="10">
        <f t="shared" si="3"/>
        <v>1</v>
      </c>
      <c r="B60" s="55" t="str">
        <f t="shared" si="4"/>
        <v/>
      </c>
      <c r="C60" s="55">
        <v>58</v>
      </c>
      <c r="D60" s="55" t="str">
        <f t="shared" si="2"/>
        <v/>
      </c>
      <c r="E60" s="56" t="str">
        <f t="shared" si="5"/>
        <v/>
      </c>
      <c r="F60" s="34" t="str">
        <f>IF(L60&lt;&gt;"",CONCATENATE(DIGITADOR!$B$2,$A$2,DIGITADOR!$M$1,A60),"")</f>
        <v/>
      </c>
      <c r="G60" s="36"/>
      <c r="H60" s="4"/>
      <c r="I60" s="60" t="str">
        <f t="shared" si="0"/>
        <v/>
      </c>
      <c r="J60" s="166" t="str">
        <f>IF(K60="","",INDEX('Otras referencias'!$AG:$AH,MATCH(K60,'Otras referencias'!$AG:$AG,0),2))</f>
        <v/>
      </c>
      <c r="K60" s="171"/>
      <c r="L60" s="58" t="str">
        <f>IF(J60="","",INDEX(referentes!$S:$W,MATCH(J60,referentes!$S:$S,0),1))</f>
        <v/>
      </c>
      <c r="M60" s="32"/>
      <c r="N60" s="42"/>
      <c r="O60" s="1"/>
      <c r="P60" s="225"/>
      <c r="Q60" s="226" t="str">
        <f>IF(P60="","",INDEX(referentes!$J:$K,MATCH(P60,referentes!$J:$J,0),2))</f>
        <v/>
      </c>
      <c r="R60" s="20"/>
      <c r="S60" s="26"/>
      <c r="T60" s="222"/>
      <c r="U60" s="223" t="str">
        <f>IF(T60="","",INDEX(referentes!D:E,MATCH(T60,referentes!D:D,0),2))</f>
        <v/>
      </c>
      <c r="V60" s="222"/>
      <c r="W60" s="224" t="str">
        <f>IF(V60="","",INDEX('Otras referencias'!AO:AQ,MATCH(V60,'Otras referencias'!AO:AO,0),2))</f>
        <v/>
      </c>
      <c r="X60" s="18"/>
      <c r="Y60" s="169" t="str">
        <f>IF(Z60="","",INDEX('Otras referencias'!H:I,MATCH(Z60,'Otras referencias'!I:I,0),1))</f>
        <v/>
      </c>
      <c r="Z60" s="171"/>
      <c r="AA60" s="20"/>
      <c r="AB60" s="12"/>
      <c r="AC60" s="169" t="str">
        <f>IF(AD60="","",INDEX('Otras referencias'!K:L,MATCH(AD60,'Otras referencias'!L:L,0),1))</f>
        <v/>
      </c>
      <c r="AD60" s="67"/>
      <c r="AE60" s="173" t="str">
        <f t="shared" si="1"/>
        <v>---</v>
      </c>
      <c r="AI60" s="59" t="str">
        <f>IF(V60="","",INDEX('Otras referencias'!AO:AQ,MATCH(V60,'Otras referencias'!AO:AO,0),3))</f>
        <v/>
      </c>
      <c r="AJ60" s="59" t="str">
        <f>IF(SUMPRODUCT(--EXACT(K60&amp;M60,$AJ$2:AJ59)),"",K60&amp;M60)</f>
        <v/>
      </c>
      <c r="AK60" s="59" t="str">
        <f>IF(SUMPRODUCT(--EXACT(K60&amp;M60,$AJ$2:AJ59)),"",MAX($AK$3:AK59)+1)</f>
        <v/>
      </c>
    </row>
    <row r="61" spans="1:37" s="59" customFormat="1" ht="15" x14ac:dyDescent="0.25">
      <c r="A61" s="10">
        <f t="shared" si="3"/>
        <v>1</v>
      </c>
      <c r="B61" s="55" t="str">
        <f t="shared" si="4"/>
        <v/>
      </c>
      <c r="C61" s="55">
        <v>59</v>
      </c>
      <c r="D61" s="55" t="str">
        <f t="shared" si="2"/>
        <v/>
      </c>
      <c r="E61" s="56" t="str">
        <f t="shared" si="5"/>
        <v/>
      </c>
      <c r="F61" s="34" t="str">
        <f>IF(L61&lt;&gt;"",CONCATENATE(DIGITADOR!$B$2,$A$2,DIGITADOR!$M$1,A61),"")</f>
        <v/>
      </c>
      <c r="G61" s="37"/>
      <c r="H61" s="4"/>
      <c r="I61" s="60" t="str">
        <f t="shared" si="0"/>
        <v/>
      </c>
      <c r="J61" s="166" t="str">
        <f>IF(K61="","",INDEX('Otras referencias'!$AG:$AH,MATCH(K61,'Otras referencias'!$AG:$AG,0),2))</f>
        <v/>
      </c>
      <c r="K61" s="171"/>
      <c r="L61" s="58" t="str">
        <f>IF(J61="","",INDEX(referentes!$S:$W,MATCH(J61,referentes!$S:$S,0),1))</f>
        <v/>
      </c>
      <c r="M61" s="32"/>
      <c r="N61" s="43"/>
      <c r="O61" s="1"/>
      <c r="P61" s="225"/>
      <c r="Q61" s="226" t="str">
        <f>IF(P61="","",INDEX(referentes!$J:$K,MATCH(P61,referentes!$J:$J,0),2))</f>
        <v/>
      </c>
      <c r="R61" s="21"/>
      <c r="S61" s="26"/>
      <c r="T61" s="222"/>
      <c r="U61" s="223" t="str">
        <f>IF(T61="","",INDEX(referentes!D:E,MATCH(T61,referentes!D:D,0),2))</f>
        <v/>
      </c>
      <c r="V61" s="222"/>
      <c r="W61" s="224" t="str">
        <f>IF(V61="","",INDEX('Otras referencias'!AO:AQ,MATCH(V61,'Otras referencias'!AO:AO,0),2))</f>
        <v/>
      </c>
      <c r="X61" s="18"/>
      <c r="Y61" s="169" t="str">
        <f>IF(Z61="","",INDEX('Otras referencias'!H:I,MATCH(Z61,'Otras referencias'!I:I,0),1))</f>
        <v/>
      </c>
      <c r="Z61" s="171"/>
      <c r="AA61" s="21"/>
      <c r="AB61" s="11"/>
      <c r="AC61" s="169" t="str">
        <f>IF(AD61="","",INDEX('Otras referencias'!K:L,MATCH(AD61,'Otras referencias'!L:L,0),1))</f>
        <v/>
      </c>
      <c r="AD61" s="67"/>
      <c r="AE61" s="173" t="str">
        <f t="shared" si="1"/>
        <v>---</v>
      </c>
      <c r="AI61" s="59" t="str">
        <f>IF(V61="","",INDEX('Otras referencias'!AO:AQ,MATCH(V61,'Otras referencias'!AO:AO,0),3))</f>
        <v/>
      </c>
      <c r="AJ61" s="59" t="str">
        <f>IF(SUMPRODUCT(--EXACT(K61&amp;M61,$AJ$2:AJ60)),"",K61&amp;M61)</f>
        <v/>
      </c>
      <c r="AK61" s="59" t="str">
        <f>IF(SUMPRODUCT(--EXACT(K61&amp;M61,$AJ$2:AJ60)),"",MAX($AK$3:AK60)+1)</f>
        <v/>
      </c>
    </row>
    <row r="62" spans="1:37" s="59" customFormat="1" ht="15" x14ac:dyDescent="0.25">
      <c r="A62" s="10">
        <f t="shared" si="3"/>
        <v>1</v>
      </c>
      <c r="B62" s="55" t="str">
        <f t="shared" si="4"/>
        <v/>
      </c>
      <c r="C62" s="55">
        <v>60</v>
      </c>
      <c r="D62" s="55" t="str">
        <f t="shared" si="2"/>
        <v/>
      </c>
      <c r="E62" s="56" t="str">
        <f t="shared" si="5"/>
        <v/>
      </c>
      <c r="F62" s="34" t="str">
        <f>IF(L62&lt;&gt;"",CONCATENATE(DIGITADOR!$B$2,$A$2,DIGITADOR!$M$1,A62),"")</f>
        <v/>
      </c>
      <c r="G62" s="36"/>
      <c r="H62" s="4"/>
      <c r="I62" s="60" t="str">
        <f t="shared" si="0"/>
        <v/>
      </c>
      <c r="J62" s="166" t="str">
        <f>IF(K62="","",INDEX('Otras referencias'!$AG:$AH,MATCH(K62,'Otras referencias'!$AG:$AG,0),2))</f>
        <v/>
      </c>
      <c r="K62" s="171"/>
      <c r="L62" s="58" t="str">
        <f>IF(J62="","",INDEX(referentes!$S:$W,MATCH(J62,referentes!$S:$S,0),1))</f>
        <v/>
      </c>
      <c r="M62" s="32"/>
      <c r="N62" s="42"/>
      <c r="O62" s="1"/>
      <c r="P62" s="225"/>
      <c r="Q62" s="226" t="str">
        <f>IF(P62="","",INDEX(referentes!$J:$K,MATCH(P62,referentes!$J:$J,0),2))</f>
        <v/>
      </c>
      <c r="R62" s="20"/>
      <c r="S62" s="26"/>
      <c r="T62" s="222"/>
      <c r="U62" s="223" t="str">
        <f>IF(T62="","",INDEX(referentes!D:E,MATCH(T62,referentes!D:D,0),2))</f>
        <v/>
      </c>
      <c r="V62" s="222"/>
      <c r="W62" s="224" t="str">
        <f>IF(V62="","",INDEX('Otras referencias'!AO:AQ,MATCH(V62,'Otras referencias'!AO:AO,0),2))</f>
        <v/>
      </c>
      <c r="X62" s="18"/>
      <c r="Y62" s="169" t="str">
        <f>IF(Z62="","",INDEX('Otras referencias'!H:I,MATCH(Z62,'Otras referencias'!I:I,0),1))</f>
        <v/>
      </c>
      <c r="Z62" s="171"/>
      <c r="AA62" s="20"/>
      <c r="AB62" s="12"/>
      <c r="AC62" s="169" t="str">
        <f>IF(AD62="","",INDEX('Otras referencias'!K:L,MATCH(AD62,'Otras referencias'!L:L,0),1))</f>
        <v/>
      </c>
      <c r="AD62" s="67"/>
      <c r="AE62" s="173" t="str">
        <f t="shared" si="1"/>
        <v>---</v>
      </c>
      <c r="AI62" s="59" t="str">
        <f>IF(V62="","",INDEX('Otras referencias'!AO:AQ,MATCH(V62,'Otras referencias'!AO:AO,0),3))</f>
        <v/>
      </c>
      <c r="AJ62" s="59" t="str">
        <f>IF(SUMPRODUCT(--EXACT(K62&amp;M62,$AJ$2:AJ61)),"",K62&amp;M62)</f>
        <v/>
      </c>
      <c r="AK62" s="59" t="str">
        <f>IF(SUMPRODUCT(--EXACT(K62&amp;M62,$AJ$2:AJ61)),"",MAX($AK$3:AK61)+1)</f>
        <v/>
      </c>
    </row>
    <row r="63" spans="1:37" s="59" customFormat="1" ht="15" x14ac:dyDescent="0.25">
      <c r="A63" s="10">
        <f t="shared" si="3"/>
        <v>1</v>
      </c>
      <c r="B63" s="55" t="str">
        <f t="shared" si="4"/>
        <v/>
      </c>
      <c r="C63" s="55">
        <v>61</v>
      </c>
      <c r="D63" s="55" t="str">
        <f t="shared" si="2"/>
        <v/>
      </c>
      <c r="E63" s="56" t="str">
        <f t="shared" si="5"/>
        <v/>
      </c>
      <c r="F63" s="34" t="str">
        <f>IF(L63&lt;&gt;"",CONCATENATE(DIGITADOR!$B$2,$A$2,DIGITADOR!$M$1,A63),"")</f>
        <v/>
      </c>
      <c r="G63" s="37"/>
      <c r="H63" s="4"/>
      <c r="I63" s="60" t="str">
        <f t="shared" si="0"/>
        <v/>
      </c>
      <c r="J63" s="166" t="str">
        <f>IF(K63="","",INDEX('Otras referencias'!$AG:$AH,MATCH(K63,'Otras referencias'!$AG:$AG,0),2))</f>
        <v/>
      </c>
      <c r="K63" s="171"/>
      <c r="L63" s="58" t="str">
        <f>IF(J63="","",INDEX(referentes!$S:$W,MATCH(J63,referentes!$S:$S,0),1))</f>
        <v/>
      </c>
      <c r="M63" s="32"/>
      <c r="N63" s="43"/>
      <c r="O63" s="1"/>
      <c r="P63" s="225"/>
      <c r="Q63" s="226" t="str">
        <f>IF(P63="","",INDEX(referentes!$J:$K,MATCH(P63,referentes!$J:$J,0),2))</f>
        <v/>
      </c>
      <c r="R63" s="21"/>
      <c r="S63" s="26"/>
      <c r="T63" s="222"/>
      <c r="U63" s="223" t="str">
        <f>IF(T63="","",INDEX(referentes!D:E,MATCH(T63,referentes!D:D,0),2))</f>
        <v/>
      </c>
      <c r="V63" s="222"/>
      <c r="W63" s="224" t="str">
        <f>IF(V63="","",INDEX('Otras referencias'!AO:AQ,MATCH(V63,'Otras referencias'!AO:AO,0),2))</f>
        <v/>
      </c>
      <c r="X63" s="18"/>
      <c r="Y63" s="169" t="str">
        <f>IF(Z63="","",INDEX('Otras referencias'!H:I,MATCH(Z63,'Otras referencias'!I:I,0),1))</f>
        <v/>
      </c>
      <c r="Z63" s="171"/>
      <c r="AA63" s="21"/>
      <c r="AB63" s="11"/>
      <c r="AC63" s="169" t="str">
        <f>IF(AD63="","",INDEX('Otras referencias'!K:L,MATCH(AD63,'Otras referencias'!L:L,0),1))</f>
        <v/>
      </c>
      <c r="AD63" s="67"/>
      <c r="AE63" s="173" t="str">
        <f t="shared" si="1"/>
        <v>---</v>
      </c>
      <c r="AI63" s="59" t="str">
        <f>IF(V63="","",INDEX('Otras referencias'!AO:AQ,MATCH(V63,'Otras referencias'!AO:AO,0),3))</f>
        <v/>
      </c>
      <c r="AJ63" s="59" t="str">
        <f>IF(SUMPRODUCT(--EXACT(K63&amp;M63,$AJ$2:AJ62)),"",K63&amp;M63)</f>
        <v/>
      </c>
      <c r="AK63" s="59" t="str">
        <f>IF(SUMPRODUCT(--EXACT(K63&amp;M63,$AJ$2:AJ62)),"",MAX($AK$3:AK62)+1)</f>
        <v/>
      </c>
    </row>
    <row r="64" spans="1:37" s="59" customFormat="1" ht="15" x14ac:dyDescent="0.25">
      <c r="A64" s="10">
        <f t="shared" si="3"/>
        <v>1</v>
      </c>
      <c r="B64" s="55" t="str">
        <f t="shared" si="4"/>
        <v/>
      </c>
      <c r="C64" s="55">
        <v>62</v>
      </c>
      <c r="D64" s="55" t="str">
        <f t="shared" si="2"/>
        <v/>
      </c>
      <c r="E64" s="56" t="str">
        <f t="shared" si="5"/>
        <v/>
      </c>
      <c r="F64" s="34" t="str">
        <f>IF(L64&lt;&gt;"",CONCATENATE(DIGITADOR!$B$2,$A$2,DIGITADOR!$M$1,A64),"")</f>
        <v/>
      </c>
      <c r="G64" s="36"/>
      <c r="H64" s="4"/>
      <c r="I64" s="60" t="str">
        <f t="shared" si="0"/>
        <v/>
      </c>
      <c r="J64" s="166" t="str">
        <f>IF(K64="","",INDEX('Otras referencias'!$AG:$AH,MATCH(K64,'Otras referencias'!$AG:$AG,0),2))</f>
        <v/>
      </c>
      <c r="K64" s="171"/>
      <c r="L64" s="58" t="str">
        <f>IF(J64="","",INDEX(referentes!$S:$W,MATCH(J64,referentes!$S:$S,0),1))</f>
        <v/>
      </c>
      <c r="M64" s="32"/>
      <c r="N64" s="42"/>
      <c r="O64" s="1"/>
      <c r="P64" s="225"/>
      <c r="Q64" s="226" t="str">
        <f>IF(P64="","",INDEX(referentes!$J:$K,MATCH(P64,referentes!$J:$J,0),2))</f>
        <v/>
      </c>
      <c r="R64" s="20"/>
      <c r="S64" s="26"/>
      <c r="T64" s="222"/>
      <c r="U64" s="223" t="str">
        <f>IF(T64="","",INDEX(referentes!D:E,MATCH(T64,referentes!D:D,0),2))</f>
        <v/>
      </c>
      <c r="V64" s="222"/>
      <c r="W64" s="224" t="str">
        <f>IF(V64="","",INDEX('Otras referencias'!AO:AQ,MATCH(V64,'Otras referencias'!AO:AO,0),2))</f>
        <v/>
      </c>
      <c r="X64" s="18"/>
      <c r="Y64" s="169" t="str">
        <f>IF(Z64="","",INDEX('Otras referencias'!H:I,MATCH(Z64,'Otras referencias'!I:I,0),1))</f>
        <v/>
      </c>
      <c r="Z64" s="171"/>
      <c r="AA64" s="20"/>
      <c r="AB64" s="12"/>
      <c r="AC64" s="169" t="str">
        <f>IF(AD64="","",INDEX('Otras referencias'!K:L,MATCH(AD64,'Otras referencias'!L:L,0),1))</f>
        <v/>
      </c>
      <c r="AD64" s="67"/>
      <c r="AE64" s="173" t="str">
        <f t="shared" si="1"/>
        <v>---</v>
      </c>
      <c r="AI64" s="59" t="str">
        <f>IF(V64="","",INDEX('Otras referencias'!AO:AQ,MATCH(V64,'Otras referencias'!AO:AO,0),3))</f>
        <v/>
      </c>
      <c r="AJ64" s="59" t="str">
        <f>IF(SUMPRODUCT(--EXACT(K64&amp;M64,$AJ$2:AJ63)),"",K64&amp;M64)</f>
        <v/>
      </c>
      <c r="AK64" s="59" t="str">
        <f>IF(SUMPRODUCT(--EXACT(K64&amp;M64,$AJ$2:AJ63)),"",MAX($AK$3:AK63)+1)</f>
        <v/>
      </c>
    </row>
    <row r="65" spans="1:37" s="59" customFormat="1" ht="15" x14ac:dyDescent="0.25">
      <c r="A65" s="10">
        <f t="shared" si="3"/>
        <v>1</v>
      </c>
      <c r="B65" s="55" t="str">
        <f t="shared" si="4"/>
        <v/>
      </c>
      <c r="C65" s="55">
        <v>63</v>
      </c>
      <c r="D65" s="55" t="str">
        <f t="shared" si="2"/>
        <v/>
      </c>
      <c r="E65" s="56" t="str">
        <f t="shared" si="5"/>
        <v/>
      </c>
      <c r="F65" s="34" t="str">
        <f>IF(L65&lt;&gt;"",CONCATENATE(DIGITADOR!$B$2,$A$2,DIGITADOR!$M$1,A65),"")</f>
        <v/>
      </c>
      <c r="G65" s="37"/>
      <c r="H65" s="4"/>
      <c r="I65" s="60" t="str">
        <f t="shared" si="0"/>
        <v/>
      </c>
      <c r="J65" s="166" t="str">
        <f>IF(K65="","",INDEX('Otras referencias'!$AG:$AH,MATCH(K65,'Otras referencias'!$AG:$AG,0),2))</f>
        <v/>
      </c>
      <c r="K65" s="171"/>
      <c r="L65" s="58" t="str">
        <f>IF(J65="","",INDEX(referentes!$S:$W,MATCH(J65,referentes!$S:$S,0),1))</f>
        <v/>
      </c>
      <c r="M65" s="32"/>
      <c r="N65" s="43"/>
      <c r="O65" s="1"/>
      <c r="P65" s="225"/>
      <c r="Q65" s="226" t="str">
        <f>IF(P65="","",INDEX(referentes!$J:$K,MATCH(P65,referentes!$J:$J,0),2))</f>
        <v/>
      </c>
      <c r="R65" s="21"/>
      <c r="S65" s="26"/>
      <c r="T65" s="222"/>
      <c r="U65" s="223" t="str">
        <f>IF(T65="","",INDEX(referentes!D:E,MATCH(T65,referentes!D:D,0),2))</f>
        <v/>
      </c>
      <c r="V65" s="222"/>
      <c r="W65" s="224" t="str">
        <f>IF(V65="","",INDEX('Otras referencias'!AO:AQ,MATCH(V65,'Otras referencias'!AO:AO,0),2))</f>
        <v/>
      </c>
      <c r="X65" s="18"/>
      <c r="Y65" s="169" t="str">
        <f>IF(Z65="","",INDEX('Otras referencias'!H:I,MATCH(Z65,'Otras referencias'!I:I,0),1))</f>
        <v/>
      </c>
      <c r="Z65" s="171"/>
      <c r="AA65" s="21"/>
      <c r="AB65" s="11"/>
      <c r="AC65" s="169" t="str">
        <f>IF(AD65="","",INDEX('Otras referencias'!K:L,MATCH(AD65,'Otras referencias'!L:L,0),1))</f>
        <v/>
      </c>
      <c r="AD65" s="67"/>
      <c r="AE65" s="173" t="str">
        <f t="shared" si="1"/>
        <v>---</v>
      </c>
      <c r="AI65" s="59" t="str">
        <f>IF(V65="","",INDEX('Otras referencias'!AO:AQ,MATCH(V65,'Otras referencias'!AO:AO,0),3))</f>
        <v/>
      </c>
      <c r="AJ65" s="59" t="str">
        <f>IF(SUMPRODUCT(--EXACT(K65&amp;M65,$AJ$2:AJ64)),"",K65&amp;M65)</f>
        <v/>
      </c>
      <c r="AK65" s="59" t="str">
        <f>IF(SUMPRODUCT(--EXACT(K65&amp;M65,$AJ$2:AJ64)),"",MAX($AK$3:AK64)+1)</f>
        <v/>
      </c>
    </row>
    <row r="66" spans="1:37" s="59" customFormat="1" ht="15" x14ac:dyDescent="0.25">
      <c r="A66" s="10">
        <f t="shared" si="3"/>
        <v>1</v>
      </c>
      <c r="B66" s="55" t="str">
        <f t="shared" si="4"/>
        <v/>
      </c>
      <c r="C66" s="55">
        <v>64</v>
      </c>
      <c r="D66" s="55" t="str">
        <f t="shared" si="2"/>
        <v/>
      </c>
      <c r="E66" s="56" t="str">
        <f t="shared" si="5"/>
        <v/>
      </c>
      <c r="F66" s="34" t="str">
        <f>IF(L66&lt;&gt;"",CONCATENATE(DIGITADOR!$B$2,$A$2,DIGITADOR!$M$1,A66),"")</f>
        <v/>
      </c>
      <c r="G66" s="36"/>
      <c r="H66" s="4"/>
      <c r="I66" s="60" t="str">
        <f t="shared" si="0"/>
        <v/>
      </c>
      <c r="J66" s="166" t="str">
        <f>IF(K66="","",INDEX('Otras referencias'!$AG:$AH,MATCH(K66,'Otras referencias'!$AG:$AG,0),2))</f>
        <v/>
      </c>
      <c r="K66" s="171"/>
      <c r="L66" s="58" t="str">
        <f>IF(J66="","",INDEX(referentes!$S:$W,MATCH(J66,referentes!$S:$S,0),1))</f>
        <v/>
      </c>
      <c r="M66" s="32"/>
      <c r="N66" s="42"/>
      <c r="O66" s="1"/>
      <c r="P66" s="225"/>
      <c r="Q66" s="226" t="str">
        <f>IF(P66="","",INDEX(referentes!$J:$K,MATCH(P66,referentes!$J:$J,0),2))</f>
        <v/>
      </c>
      <c r="R66" s="20"/>
      <c r="S66" s="26"/>
      <c r="T66" s="222"/>
      <c r="U66" s="223" t="str">
        <f>IF(T66="","",INDEX(referentes!D:E,MATCH(T66,referentes!D:D,0),2))</f>
        <v/>
      </c>
      <c r="V66" s="222"/>
      <c r="W66" s="224" t="str">
        <f>IF(V66="","",INDEX('Otras referencias'!AO:AQ,MATCH(V66,'Otras referencias'!AO:AO,0),2))</f>
        <v/>
      </c>
      <c r="X66" s="18"/>
      <c r="Y66" s="169" t="str">
        <f>IF(Z66="","",INDEX('Otras referencias'!H:I,MATCH(Z66,'Otras referencias'!I:I,0),1))</f>
        <v/>
      </c>
      <c r="Z66" s="171"/>
      <c r="AA66" s="20"/>
      <c r="AB66" s="12"/>
      <c r="AC66" s="169" t="str">
        <f>IF(AD66="","",INDEX('Otras referencias'!K:L,MATCH(AD66,'Otras referencias'!L:L,0),1))</f>
        <v/>
      </c>
      <c r="AD66" s="67"/>
      <c r="AE66" s="173" t="str">
        <f t="shared" si="1"/>
        <v>---</v>
      </c>
      <c r="AI66" s="59" t="str">
        <f>IF(V66="","",INDEX('Otras referencias'!AO:AQ,MATCH(V66,'Otras referencias'!AO:AO,0),3))</f>
        <v/>
      </c>
      <c r="AJ66" s="59" t="str">
        <f>IF(SUMPRODUCT(--EXACT(K66&amp;M66,$AJ$2:AJ65)),"",K66&amp;M66)</f>
        <v/>
      </c>
      <c r="AK66" s="59" t="str">
        <f>IF(SUMPRODUCT(--EXACT(K66&amp;M66,$AJ$2:AJ65)),"",MAX($AK$3:AK65)+1)</f>
        <v/>
      </c>
    </row>
    <row r="67" spans="1:37" s="59" customFormat="1" ht="15" x14ac:dyDescent="0.25">
      <c r="A67" s="10">
        <f t="shared" si="3"/>
        <v>1</v>
      </c>
      <c r="B67" s="55" t="str">
        <f t="shared" si="4"/>
        <v/>
      </c>
      <c r="C67" s="55">
        <v>65</v>
      </c>
      <c r="D67" s="55" t="str">
        <f t="shared" si="2"/>
        <v/>
      </c>
      <c r="E67" s="56" t="str">
        <f t="shared" ref="E67:E130" si="6">CONCATENATE(I67,L67)</f>
        <v/>
      </c>
      <c r="F67" s="34" t="str">
        <f>IF(L67&lt;&gt;"",CONCATENATE(DIGITADOR!$B$2,$A$2,DIGITADOR!$M$1,A67),"")</f>
        <v/>
      </c>
      <c r="G67" s="37"/>
      <c r="H67" s="4"/>
      <c r="I67" s="60" t="str">
        <f t="shared" ref="I67:I130" si="7">IF(G67&lt;&gt;"",G67+H67,"")</f>
        <v/>
      </c>
      <c r="J67" s="166" t="str">
        <f>IF(K67="","",INDEX('Otras referencias'!$AG:$AH,MATCH(K67,'Otras referencias'!$AG:$AG,0),2))</f>
        <v/>
      </c>
      <c r="K67" s="171"/>
      <c r="L67" s="58" t="str">
        <f>IF(J67="","",INDEX(referentes!$S:$W,MATCH(J67,referentes!$S:$S,0),1))</f>
        <v/>
      </c>
      <c r="M67" s="32"/>
      <c r="N67" s="43"/>
      <c r="O67" s="1"/>
      <c r="P67" s="225"/>
      <c r="Q67" s="226" t="str">
        <f>IF(P67="","",INDEX(referentes!$J:$K,MATCH(P67,referentes!$J:$J,0),2))</f>
        <v/>
      </c>
      <c r="R67" s="21"/>
      <c r="S67" s="26"/>
      <c r="T67" s="222"/>
      <c r="U67" s="223" t="str">
        <f>IF(T67="","",INDEX(referentes!D:E,MATCH(T67,referentes!D:D,0),2))</f>
        <v/>
      </c>
      <c r="V67" s="222"/>
      <c r="W67" s="224" t="str">
        <f>IF(V67="","",INDEX('Otras referencias'!AO:AQ,MATCH(V67,'Otras referencias'!AO:AO,0),2))</f>
        <v/>
      </c>
      <c r="X67" s="18"/>
      <c r="Y67" s="169" t="str">
        <f>IF(Z67="","",INDEX('Otras referencias'!H:I,MATCH(Z67,'Otras referencias'!I:I,0),1))</f>
        <v/>
      </c>
      <c r="Z67" s="171"/>
      <c r="AA67" s="21"/>
      <c r="AB67" s="11"/>
      <c r="AC67" s="169" t="str">
        <f>IF(AD67="","",INDEX('Otras referencias'!K:L,MATCH(AD67,'Otras referencias'!L:L,0),1))</f>
        <v/>
      </c>
      <c r="AD67" s="67"/>
      <c r="AE67" s="173" t="str">
        <f t="shared" ref="AE67:AE130" si="8">K67&amp;"-"&amp;M67&amp;"-"&amp;P67&amp;"-"&amp;R67</f>
        <v>---</v>
      </c>
      <c r="AI67" s="59" t="str">
        <f>IF(V67="","",INDEX('Otras referencias'!AO:AQ,MATCH(V67,'Otras referencias'!AO:AO,0),3))</f>
        <v/>
      </c>
      <c r="AJ67" s="59" t="str">
        <f>IF(SUMPRODUCT(--EXACT(K67&amp;M67,$AJ$2:AJ66)),"",K67&amp;M67)</f>
        <v/>
      </c>
      <c r="AK67" s="59" t="str">
        <f>IF(SUMPRODUCT(--EXACT(K67&amp;M67,$AJ$2:AJ66)),"",MAX($AK$3:AK66)+1)</f>
        <v/>
      </c>
    </row>
    <row r="68" spans="1:37" s="59" customFormat="1" ht="15" x14ac:dyDescent="0.25">
      <c r="A68" s="10">
        <f t="shared" si="3"/>
        <v>1</v>
      </c>
      <c r="B68" s="55" t="str">
        <f t="shared" si="4"/>
        <v/>
      </c>
      <c r="C68" s="55">
        <v>66</v>
      </c>
      <c r="D68" s="55" t="str">
        <f t="shared" ref="D68:D131" si="9">IF(L68="","",CONCATENATE(C68,F68))</f>
        <v/>
      </c>
      <c r="E68" s="56" t="str">
        <f t="shared" si="6"/>
        <v/>
      </c>
      <c r="F68" s="34" t="str">
        <f>IF(L68&lt;&gt;"",CONCATENATE(DIGITADOR!$B$2,$A$2,DIGITADOR!$M$1,A68),"")</f>
        <v/>
      </c>
      <c r="G68" s="36"/>
      <c r="H68" s="4"/>
      <c r="I68" s="60" t="str">
        <f t="shared" si="7"/>
        <v/>
      </c>
      <c r="J68" s="166" t="str">
        <f>IF(K68="","",INDEX('Otras referencias'!$AG:$AH,MATCH(K68,'Otras referencias'!$AG:$AG,0),2))</f>
        <v/>
      </c>
      <c r="K68" s="171"/>
      <c r="L68" s="58" t="str">
        <f>IF(J68="","",INDEX(referentes!$S:$W,MATCH(J68,referentes!$S:$S,0),1))</f>
        <v/>
      </c>
      <c r="M68" s="32"/>
      <c r="N68" s="42"/>
      <c r="O68" s="1"/>
      <c r="P68" s="225"/>
      <c r="Q68" s="226" t="str">
        <f>IF(P68="","",INDEX(referentes!$J:$K,MATCH(P68,referentes!$J:$J,0),2))</f>
        <v/>
      </c>
      <c r="R68" s="20"/>
      <c r="S68" s="26"/>
      <c r="T68" s="222"/>
      <c r="U68" s="223" t="str">
        <f>IF(T68="","",INDEX(referentes!D:E,MATCH(T68,referentes!D:D,0),2))</f>
        <v/>
      </c>
      <c r="V68" s="222"/>
      <c r="W68" s="224" t="str">
        <f>IF(V68="","",INDEX('Otras referencias'!AO:AQ,MATCH(V68,'Otras referencias'!AO:AO,0),2))</f>
        <v/>
      </c>
      <c r="X68" s="18"/>
      <c r="Y68" s="169" t="str">
        <f>IF(Z68="","",INDEX('Otras referencias'!H:I,MATCH(Z68,'Otras referencias'!I:I,0),1))</f>
        <v/>
      </c>
      <c r="Z68" s="171"/>
      <c r="AA68" s="20"/>
      <c r="AB68" s="12"/>
      <c r="AC68" s="169" t="str">
        <f>IF(AD68="","",INDEX('Otras referencias'!K:L,MATCH(AD68,'Otras referencias'!L:L,0),1))</f>
        <v/>
      </c>
      <c r="AD68" s="67"/>
      <c r="AE68" s="173" t="str">
        <f t="shared" si="8"/>
        <v>---</v>
      </c>
      <c r="AI68" s="59" t="str">
        <f>IF(V68="","",INDEX('Otras referencias'!AO:AQ,MATCH(V68,'Otras referencias'!AO:AO,0),3))</f>
        <v/>
      </c>
      <c r="AJ68" s="59" t="str">
        <f>IF(SUMPRODUCT(--EXACT(K68&amp;M68,$AJ$2:AJ67)),"",K68&amp;M68)</f>
        <v/>
      </c>
      <c r="AK68" s="59" t="str">
        <f>IF(SUMPRODUCT(--EXACT(K68&amp;M68,$AJ$2:AJ67)),"",MAX($AK$3:AK67)+1)</f>
        <v/>
      </c>
    </row>
    <row r="69" spans="1:37" s="59" customFormat="1" ht="15" x14ac:dyDescent="0.25">
      <c r="A69" s="10">
        <f t="shared" ref="A69:A132" si="10">IF(L69=L68,A68,A68+1)</f>
        <v>1</v>
      </c>
      <c r="B69" s="55" t="str">
        <f t="shared" ref="B69:B132" si="11">IF(F69&lt;&gt;F68, F69,"")</f>
        <v/>
      </c>
      <c r="C69" s="55">
        <v>67</v>
      </c>
      <c r="D69" s="55" t="str">
        <f t="shared" si="9"/>
        <v/>
      </c>
      <c r="E69" s="56" t="str">
        <f t="shared" si="6"/>
        <v/>
      </c>
      <c r="F69" s="34" t="str">
        <f>IF(L69&lt;&gt;"",CONCATENATE(DIGITADOR!$B$2,$A$2,DIGITADOR!$M$1,A69),"")</f>
        <v/>
      </c>
      <c r="G69" s="37"/>
      <c r="H69" s="4"/>
      <c r="I69" s="60" t="str">
        <f t="shared" si="7"/>
        <v/>
      </c>
      <c r="J69" s="166" t="str">
        <f>IF(K69="","",INDEX('Otras referencias'!$AG:$AH,MATCH(K69,'Otras referencias'!$AG:$AG,0),2))</f>
        <v/>
      </c>
      <c r="K69" s="171"/>
      <c r="L69" s="58" t="str">
        <f>IF(J69="","",INDEX(referentes!$S:$W,MATCH(J69,referentes!$S:$S,0),1))</f>
        <v/>
      </c>
      <c r="M69" s="32"/>
      <c r="N69" s="43"/>
      <c r="O69" s="1"/>
      <c r="P69" s="225"/>
      <c r="Q69" s="226" t="str">
        <f>IF(P69="","",INDEX(referentes!$J:$K,MATCH(P69,referentes!$J:$J,0),2))</f>
        <v/>
      </c>
      <c r="R69" s="21"/>
      <c r="S69" s="26"/>
      <c r="T69" s="222"/>
      <c r="U69" s="223" t="str">
        <f>IF(T69="","",INDEX(referentes!D:E,MATCH(T69,referentes!D:D,0),2))</f>
        <v/>
      </c>
      <c r="V69" s="222"/>
      <c r="W69" s="224" t="str">
        <f>IF(V69="","",INDEX('Otras referencias'!AO:AQ,MATCH(V69,'Otras referencias'!AO:AO,0),2))</f>
        <v/>
      </c>
      <c r="X69" s="18"/>
      <c r="Y69" s="169" t="str">
        <f>IF(Z69="","",INDEX('Otras referencias'!H:I,MATCH(Z69,'Otras referencias'!I:I,0),1))</f>
        <v/>
      </c>
      <c r="Z69" s="171"/>
      <c r="AA69" s="21"/>
      <c r="AB69" s="11"/>
      <c r="AC69" s="169" t="str">
        <f>IF(AD69="","",INDEX('Otras referencias'!K:L,MATCH(AD69,'Otras referencias'!L:L,0),1))</f>
        <v/>
      </c>
      <c r="AD69" s="67"/>
      <c r="AE69" s="173" t="str">
        <f t="shared" si="8"/>
        <v>---</v>
      </c>
      <c r="AI69" s="59" t="str">
        <f>IF(V69="","",INDEX('Otras referencias'!AO:AQ,MATCH(V69,'Otras referencias'!AO:AO,0),3))</f>
        <v/>
      </c>
      <c r="AJ69" s="59" t="str">
        <f>IF(SUMPRODUCT(--EXACT(K69&amp;M69,$AJ$2:AJ68)),"",K69&amp;M69)</f>
        <v/>
      </c>
      <c r="AK69" s="59" t="str">
        <f>IF(SUMPRODUCT(--EXACT(K69&amp;M69,$AJ$2:AJ68)),"",MAX($AK$3:AK68)+1)</f>
        <v/>
      </c>
    </row>
    <row r="70" spans="1:37" s="59" customFormat="1" ht="15" x14ac:dyDescent="0.25">
      <c r="A70" s="10">
        <f t="shared" si="10"/>
        <v>1</v>
      </c>
      <c r="B70" s="55" t="str">
        <f t="shared" si="11"/>
        <v/>
      </c>
      <c r="C70" s="55">
        <v>68</v>
      </c>
      <c r="D70" s="55" t="str">
        <f t="shared" si="9"/>
        <v/>
      </c>
      <c r="E70" s="56" t="str">
        <f t="shared" si="6"/>
        <v/>
      </c>
      <c r="F70" s="34" t="str">
        <f>IF(L70&lt;&gt;"",CONCATENATE(DIGITADOR!$B$2,$A$2,DIGITADOR!$M$1,A70),"")</f>
        <v/>
      </c>
      <c r="G70" s="36"/>
      <c r="H70" s="4"/>
      <c r="I70" s="60" t="str">
        <f t="shared" si="7"/>
        <v/>
      </c>
      <c r="J70" s="166" t="str">
        <f>IF(K70="","",INDEX('Otras referencias'!$AG:$AH,MATCH(K70,'Otras referencias'!$AG:$AG,0),2))</f>
        <v/>
      </c>
      <c r="K70" s="171"/>
      <c r="L70" s="58" t="str">
        <f>IF(J70="","",INDEX(referentes!$S:$W,MATCH(J70,referentes!$S:$S,0),1))</f>
        <v/>
      </c>
      <c r="M70" s="32"/>
      <c r="N70" s="42"/>
      <c r="O70" s="1"/>
      <c r="P70" s="225"/>
      <c r="Q70" s="226" t="str">
        <f>IF(P70="","",INDEX(referentes!$J:$K,MATCH(P70,referentes!$J:$J,0),2))</f>
        <v/>
      </c>
      <c r="R70" s="20"/>
      <c r="S70" s="26"/>
      <c r="T70" s="222"/>
      <c r="U70" s="223" t="str">
        <f>IF(T70="","",INDEX(referentes!D:E,MATCH(T70,referentes!D:D,0),2))</f>
        <v/>
      </c>
      <c r="V70" s="222"/>
      <c r="W70" s="224" t="str">
        <f>IF(V70="","",INDEX('Otras referencias'!AO:AQ,MATCH(V70,'Otras referencias'!AO:AO,0),2))</f>
        <v/>
      </c>
      <c r="X70" s="18"/>
      <c r="Y70" s="169" t="str">
        <f>IF(Z70="","",INDEX('Otras referencias'!H:I,MATCH(Z70,'Otras referencias'!I:I,0),1))</f>
        <v/>
      </c>
      <c r="Z70" s="171"/>
      <c r="AA70" s="20"/>
      <c r="AB70" s="12"/>
      <c r="AC70" s="169" t="str">
        <f>IF(AD70="","",INDEX('Otras referencias'!K:L,MATCH(AD70,'Otras referencias'!L:L,0),1))</f>
        <v/>
      </c>
      <c r="AD70" s="67"/>
      <c r="AE70" s="173" t="str">
        <f t="shared" si="8"/>
        <v>---</v>
      </c>
      <c r="AI70" s="59" t="str">
        <f>IF(V70="","",INDEX('Otras referencias'!AO:AQ,MATCH(V70,'Otras referencias'!AO:AO,0),3))</f>
        <v/>
      </c>
      <c r="AJ70" s="59" t="str">
        <f>IF(SUMPRODUCT(--EXACT(K70&amp;M70,$AJ$2:AJ69)),"",K70&amp;M70)</f>
        <v/>
      </c>
      <c r="AK70" s="59" t="str">
        <f>IF(SUMPRODUCT(--EXACT(K70&amp;M70,$AJ$2:AJ69)),"",MAX($AK$3:AK69)+1)</f>
        <v/>
      </c>
    </row>
    <row r="71" spans="1:37" s="59" customFormat="1" ht="15" x14ac:dyDescent="0.25">
      <c r="A71" s="10">
        <f t="shared" si="10"/>
        <v>1</v>
      </c>
      <c r="B71" s="55" t="str">
        <f t="shared" si="11"/>
        <v/>
      </c>
      <c r="C71" s="55">
        <v>69</v>
      </c>
      <c r="D71" s="55" t="str">
        <f t="shared" si="9"/>
        <v/>
      </c>
      <c r="E71" s="56" t="str">
        <f t="shared" si="6"/>
        <v/>
      </c>
      <c r="F71" s="34" t="str">
        <f>IF(L71&lt;&gt;"",CONCATENATE(DIGITADOR!$B$2,$A$2,DIGITADOR!$M$1,A71),"")</f>
        <v/>
      </c>
      <c r="G71" s="37"/>
      <c r="H71" s="4"/>
      <c r="I71" s="60" t="str">
        <f t="shared" si="7"/>
        <v/>
      </c>
      <c r="J71" s="166" t="str">
        <f>IF(K71="","",INDEX('Otras referencias'!$AG:$AH,MATCH(K71,'Otras referencias'!$AG:$AG,0),2))</f>
        <v/>
      </c>
      <c r="K71" s="171"/>
      <c r="L71" s="58" t="str">
        <f>IF(J71="","",INDEX(referentes!$S:$W,MATCH(J71,referentes!$S:$S,0),1))</f>
        <v/>
      </c>
      <c r="M71" s="32"/>
      <c r="N71" s="43"/>
      <c r="O71" s="1"/>
      <c r="P71" s="225"/>
      <c r="Q71" s="226" t="str">
        <f>IF(P71="","",INDEX(referentes!$J:$K,MATCH(P71,referentes!$J:$J,0),2))</f>
        <v/>
      </c>
      <c r="R71" s="21"/>
      <c r="S71" s="26"/>
      <c r="T71" s="222"/>
      <c r="U71" s="223" t="str">
        <f>IF(T71="","",INDEX(referentes!D:E,MATCH(T71,referentes!D:D,0),2))</f>
        <v/>
      </c>
      <c r="V71" s="222"/>
      <c r="W71" s="224" t="str">
        <f>IF(V71="","",INDEX('Otras referencias'!AO:AQ,MATCH(V71,'Otras referencias'!AO:AO,0),2))</f>
        <v/>
      </c>
      <c r="X71" s="18"/>
      <c r="Y71" s="169" t="str">
        <f>IF(Z71="","",INDEX('Otras referencias'!H:I,MATCH(Z71,'Otras referencias'!I:I,0),1))</f>
        <v/>
      </c>
      <c r="Z71" s="171"/>
      <c r="AA71" s="21"/>
      <c r="AB71" s="11"/>
      <c r="AC71" s="169" t="str">
        <f>IF(AD71="","",INDEX('Otras referencias'!K:L,MATCH(AD71,'Otras referencias'!L:L,0),1))</f>
        <v/>
      </c>
      <c r="AD71" s="67"/>
      <c r="AE71" s="173" t="str">
        <f t="shared" si="8"/>
        <v>---</v>
      </c>
      <c r="AI71" s="59" t="str">
        <f>IF(V71="","",INDEX('Otras referencias'!AO:AQ,MATCH(V71,'Otras referencias'!AO:AO,0),3))</f>
        <v/>
      </c>
      <c r="AJ71" s="59" t="str">
        <f>IF(SUMPRODUCT(--EXACT(K71&amp;M71,$AJ$2:AJ70)),"",K71&amp;M71)</f>
        <v/>
      </c>
      <c r="AK71" s="59" t="str">
        <f>IF(SUMPRODUCT(--EXACT(K71&amp;M71,$AJ$2:AJ70)),"",MAX($AK$3:AK70)+1)</f>
        <v/>
      </c>
    </row>
    <row r="72" spans="1:37" s="59" customFormat="1" ht="15" x14ac:dyDescent="0.25">
      <c r="A72" s="10">
        <f t="shared" si="10"/>
        <v>1</v>
      </c>
      <c r="B72" s="55" t="str">
        <f t="shared" si="11"/>
        <v/>
      </c>
      <c r="C72" s="55">
        <v>70</v>
      </c>
      <c r="D72" s="55" t="str">
        <f t="shared" si="9"/>
        <v/>
      </c>
      <c r="E72" s="56" t="str">
        <f t="shared" si="6"/>
        <v/>
      </c>
      <c r="F72" s="34" t="str">
        <f>IF(L72&lt;&gt;"",CONCATENATE(DIGITADOR!$B$2,$A$2,DIGITADOR!$M$1,A72),"")</f>
        <v/>
      </c>
      <c r="G72" s="36"/>
      <c r="H72" s="4"/>
      <c r="I72" s="60" t="str">
        <f t="shared" si="7"/>
        <v/>
      </c>
      <c r="J72" s="166" t="str">
        <f>IF(K72="","",INDEX('Otras referencias'!$AG:$AH,MATCH(K72,'Otras referencias'!$AG:$AG,0),2))</f>
        <v/>
      </c>
      <c r="K72" s="171"/>
      <c r="L72" s="58" t="str">
        <f>IF(J72="","",INDEX(referentes!$S:$W,MATCH(J72,referentes!$S:$S,0),1))</f>
        <v/>
      </c>
      <c r="M72" s="32"/>
      <c r="N72" s="42"/>
      <c r="O72" s="1"/>
      <c r="P72" s="225"/>
      <c r="Q72" s="226" t="str">
        <f>IF(P72="","",INDEX(referentes!$J:$K,MATCH(P72,referentes!$J:$J,0),2))</f>
        <v/>
      </c>
      <c r="R72" s="20"/>
      <c r="S72" s="26"/>
      <c r="T72" s="222"/>
      <c r="U72" s="223" t="str">
        <f>IF(T72="","",INDEX(referentes!D:E,MATCH(T72,referentes!D:D,0),2))</f>
        <v/>
      </c>
      <c r="V72" s="222"/>
      <c r="W72" s="224" t="str">
        <f>IF(V72="","",INDEX('Otras referencias'!AO:AQ,MATCH(V72,'Otras referencias'!AO:AO,0),2))</f>
        <v/>
      </c>
      <c r="X72" s="18"/>
      <c r="Y72" s="169" t="str">
        <f>IF(Z72="","",INDEX('Otras referencias'!H:I,MATCH(Z72,'Otras referencias'!I:I,0),1))</f>
        <v/>
      </c>
      <c r="Z72" s="171"/>
      <c r="AA72" s="20"/>
      <c r="AB72" s="12"/>
      <c r="AC72" s="169" t="str">
        <f>IF(AD72="","",INDEX('Otras referencias'!K:L,MATCH(AD72,'Otras referencias'!L:L,0),1))</f>
        <v/>
      </c>
      <c r="AD72" s="67"/>
      <c r="AE72" s="173" t="str">
        <f t="shared" si="8"/>
        <v>---</v>
      </c>
      <c r="AI72" s="59" t="str">
        <f>IF(V72="","",INDEX('Otras referencias'!AO:AQ,MATCH(V72,'Otras referencias'!AO:AO,0),3))</f>
        <v/>
      </c>
      <c r="AJ72" s="59" t="str">
        <f>IF(SUMPRODUCT(--EXACT(K72&amp;M72,$AJ$2:AJ71)),"",K72&amp;M72)</f>
        <v/>
      </c>
      <c r="AK72" s="59" t="str">
        <f>IF(SUMPRODUCT(--EXACT(K72&amp;M72,$AJ$2:AJ71)),"",MAX($AK$3:AK71)+1)</f>
        <v/>
      </c>
    </row>
    <row r="73" spans="1:37" s="59" customFormat="1" ht="15" x14ac:dyDescent="0.25">
      <c r="A73" s="10">
        <f t="shared" si="10"/>
        <v>1</v>
      </c>
      <c r="B73" s="55" t="str">
        <f t="shared" si="11"/>
        <v/>
      </c>
      <c r="C73" s="55">
        <v>71</v>
      </c>
      <c r="D73" s="55" t="str">
        <f t="shared" si="9"/>
        <v/>
      </c>
      <c r="E73" s="56" t="str">
        <f t="shared" si="6"/>
        <v/>
      </c>
      <c r="F73" s="34" t="str">
        <f>IF(L73&lt;&gt;"",CONCATENATE(DIGITADOR!$B$2,$A$2,DIGITADOR!$M$1,A73),"")</f>
        <v/>
      </c>
      <c r="G73" s="37"/>
      <c r="H73" s="4"/>
      <c r="I73" s="60" t="str">
        <f t="shared" si="7"/>
        <v/>
      </c>
      <c r="J73" s="166" t="str">
        <f>IF(K73="","",INDEX('Otras referencias'!$AG:$AH,MATCH(K73,'Otras referencias'!$AG:$AG,0),2))</f>
        <v/>
      </c>
      <c r="K73" s="171"/>
      <c r="L73" s="58" t="str">
        <f>IF(J73="","",INDEX(referentes!$S:$W,MATCH(J73,referentes!$S:$S,0),1))</f>
        <v/>
      </c>
      <c r="M73" s="32"/>
      <c r="N73" s="43"/>
      <c r="O73" s="1"/>
      <c r="P73" s="225"/>
      <c r="Q73" s="226" t="str">
        <f>IF(P73="","",INDEX(referentes!$J:$K,MATCH(P73,referentes!$J:$J,0),2))</f>
        <v/>
      </c>
      <c r="R73" s="21"/>
      <c r="S73" s="26"/>
      <c r="T73" s="222"/>
      <c r="U73" s="223" t="str">
        <f>IF(T73="","",INDEX(referentes!D:E,MATCH(T73,referentes!D:D,0),2))</f>
        <v/>
      </c>
      <c r="V73" s="222"/>
      <c r="W73" s="224" t="str">
        <f>IF(V73="","",INDEX('Otras referencias'!AO:AQ,MATCH(V73,'Otras referencias'!AO:AO,0),2))</f>
        <v/>
      </c>
      <c r="X73" s="18"/>
      <c r="Y73" s="169" t="str">
        <f>IF(Z73="","",INDEX('Otras referencias'!H:I,MATCH(Z73,'Otras referencias'!I:I,0),1))</f>
        <v/>
      </c>
      <c r="Z73" s="171"/>
      <c r="AA73" s="21"/>
      <c r="AB73" s="11"/>
      <c r="AC73" s="169" t="str">
        <f>IF(AD73="","",INDEX('Otras referencias'!K:L,MATCH(AD73,'Otras referencias'!L:L,0),1))</f>
        <v/>
      </c>
      <c r="AD73" s="67"/>
      <c r="AE73" s="173" t="str">
        <f t="shared" si="8"/>
        <v>---</v>
      </c>
      <c r="AI73" s="59" t="str">
        <f>IF(V73="","",INDEX('Otras referencias'!AO:AQ,MATCH(V73,'Otras referencias'!AO:AO,0),3))</f>
        <v/>
      </c>
      <c r="AJ73" s="59" t="str">
        <f>IF(SUMPRODUCT(--EXACT(K73&amp;M73,$AJ$2:AJ72)),"",K73&amp;M73)</f>
        <v/>
      </c>
      <c r="AK73" s="59" t="str">
        <f>IF(SUMPRODUCT(--EXACT(K73&amp;M73,$AJ$2:AJ72)),"",MAX($AK$3:AK72)+1)</f>
        <v/>
      </c>
    </row>
    <row r="74" spans="1:37" s="59" customFormat="1" ht="15" x14ac:dyDescent="0.25">
      <c r="A74" s="10">
        <f t="shared" si="10"/>
        <v>1</v>
      </c>
      <c r="B74" s="55" t="str">
        <f t="shared" si="11"/>
        <v/>
      </c>
      <c r="C74" s="55">
        <v>72</v>
      </c>
      <c r="D74" s="55" t="str">
        <f t="shared" si="9"/>
        <v/>
      </c>
      <c r="E74" s="56" t="str">
        <f t="shared" si="6"/>
        <v/>
      </c>
      <c r="F74" s="34" t="str">
        <f>IF(L74&lt;&gt;"",CONCATENATE(DIGITADOR!$B$2,$A$2,DIGITADOR!$M$1,A74),"")</f>
        <v/>
      </c>
      <c r="G74" s="36"/>
      <c r="H74" s="4"/>
      <c r="I74" s="60" t="str">
        <f t="shared" si="7"/>
        <v/>
      </c>
      <c r="J74" s="166" t="str">
        <f>IF(K74="","",INDEX('Otras referencias'!$AG:$AH,MATCH(K74,'Otras referencias'!$AG:$AG,0),2))</f>
        <v/>
      </c>
      <c r="K74" s="171"/>
      <c r="L74" s="58" t="str">
        <f>IF(J74="","",INDEX(referentes!$S:$W,MATCH(J74,referentes!$S:$S,0),1))</f>
        <v/>
      </c>
      <c r="M74" s="32"/>
      <c r="N74" s="42"/>
      <c r="O74" s="1"/>
      <c r="P74" s="225"/>
      <c r="Q74" s="226" t="str">
        <f>IF(P74="","",INDEX(referentes!$J:$K,MATCH(P74,referentes!$J:$J,0),2))</f>
        <v/>
      </c>
      <c r="R74" s="20"/>
      <c r="S74" s="26"/>
      <c r="T74" s="222"/>
      <c r="U74" s="223" t="str">
        <f>IF(T74="","",INDEX(referentes!D:E,MATCH(T74,referentes!D:D,0),2))</f>
        <v/>
      </c>
      <c r="V74" s="222"/>
      <c r="W74" s="224" t="str">
        <f>IF(V74="","",INDEX('Otras referencias'!AO:AQ,MATCH(V74,'Otras referencias'!AO:AO,0),2))</f>
        <v/>
      </c>
      <c r="X74" s="18"/>
      <c r="Y74" s="169" t="str">
        <f>IF(Z74="","",INDEX('Otras referencias'!H:I,MATCH(Z74,'Otras referencias'!I:I,0),1))</f>
        <v/>
      </c>
      <c r="Z74" s="171"/>
      <c r="AA74" s="20"/>
      <c r="AB74" s="12"/>
      <c r="AC74" s="169" t="str">
        <f>IF(AD74="","",INDEX('Otras referencias'!K:L,MATCH(AD74,'Otras referencias'!L:L,0),1))</f>
        <v/>
      </c>
      <c r="AD74" s="67"/>
      <c r="AE74" s="173" t="str">
        <f t="shared" si="8"/>
        <v>---</v>
      </c>
      <c r="AI74" s="59" t="str">
        <f>IF(V74="","",INDEX('Otras referencias'!AO:AQ,MATCH(V74,'Otras referencias'!AO:AO,0),3))</f>
        <v/>
      </c>
      <c r="AJ74" s="59" t="str">
        <f>IF(SUMPRODUCT(--EXACT(K74&amp;M74,$AJ$2:AJ73)),"",K74&amp;M74)</f>
        <v/>
      </c>
      <c r="AK74" s="59" t="str">
        <f>IF(SUMPRODUCT(--EXACT(K74&amp;M74,$AJ$2:AJ73)),"",MAX($AK$3:AK73)+1)</f>
        <v/>
      </c>
    </row>
    <row r="75" spans="1:37" s="59" customFormat="1" ht="15" x14ac:dyDescent="0.25">
      <c r="A75" s="10">
        <f t="shared" si="10"/>
        <v>1</v>
      </c>
      <c r="B75" s="55" t="str">
        <f t="shared" si="11"/>
        <v/>
      </c>
      <c r="C75" s="55">
        <v>73</v>
      </c>
      <c r="D75" s="55" t="str">
        <f t="shared" si="9"/>
        <v/>
      </c>
      <c r="E75" s="56" t="str">
        <f t="shared" si="6"/>
        <v/>
      </c>
      <c r="F75" s="34" t="str">
        <f>IF(L75&lt;&gt;"",CONCATENATE(DIGITADOR!$B$2,$A$2,DIGITADOR!$M$1,A75),"")</f>
        <v/>
      </c>
      <c r="G75" s="37"/>
      <c r="H75" s="4"/>
      <c r="I75" s="60" t="str">
        <f t="shared" si="7"/>
        <v/>
      </c>
      <c r="J75" s="166" t="str">
        <f>IF(K75="","",INDEX('Otras referencias'!$AG:$AH,MATCH(K75,'Otras referencias'!$AG:$AG,0),2))</f>
        <v/>
      </c>
      <c r="K75" s="171"/>
      <c r="L75" s="58" t="str">
        <f>IF(J75="","",INDEX(referentes!$S:$W,MATCH(J75,referentes!$S:$S,0),1))</f>
        <v/>
      </c>
      <c r="M75" s="32"/>
      <c r="N75" s="43"/>
      <c r="O75" s="1"/>
      <c r="P75" s="225"/>
      <c r="Q75" s="226" t="str">
        <f>IF(P75="","",INDEX(referentes!$J:$K,MATCH(P75,referentes!$J:$J,0),2))</f>
        <v/>
      </c>
      <c r="R75" s="21"/>
      <c r="S75" s="26"/>
      <c r="T75" s="222"/>
      <c r="U75" s="223" t="str">
        <f>IF(T75="","",INDEX(referentes!D:E,MATCH(T75,referentes!D:D,0),2))</f>
        <v/>
      </c>
      <c r="V75" s="222"/>
      <c r="W75" s="224" t="str">
        <f>IF(V75="","",INDEX('Otras referencias'!AO:AQ,MATCH(V75,'Otras referencias'!AO:AO,0),2))</f>
        <v/>
      </c>
      <c r="X75" s="18"/>
      <c r="Y75" s="169" t="str">
        <f>IF(Z75="","",INDEX('Otras referencias'!H:I,MATCH(Z75,'Otras referencias'!I:I,0),1))</f>
        <v/>
      </c>
      <c r="Z75" s="171"/>
      <c r="AA75" s="21"/>
      <c r="AB75" s="11"/>
      <c r="AC75" s="169" t="str">
        <f>IF(AD75="","",INDEX('Otras referencias'!K:L,MATCH(AD75,'Otras referencias'!L:L,0),1))</f>
        <v/>
      </c>
      <c r="AD75" s="67"/>
      <c r="AE75" s="173" t="str">
        <f t="shared" si="8"/>
        <v>---</v>
      </c>
      <c r="AI75" s="59" t="str">
        <f>IF(V75="","",INDEX('Otras referencias'!AO:AQ,MATCH(V75,'Otras referencias'!AO:AO,0),3))</f>
        <v/>
      </c>
      <c r="AJ75" s="59" t="str">
        <f>IF(SUMPRODUCT(--EXACT(K75&amp;M75,$AJ$2:AJ74)),"",K75&amp;M75)</f>
        <v/>
      </c>
      <c r="AK75" s="59" t="str">
        <f>IF(SUMPRODUCT(--EXACT(K75&amp;M75,$AJ$2:AJ74)),"",MAX($AK$3:AK74)+1)</f>
        <v/>
      </c>
    </row>
    <row r="76" spans="1:37" s="59" customFormat="1" ht="15" x14ac:dyDescent="0.25">
      <c r="A76" s="10">
        <f t="shared" si="10"/>
        <v>1</v>
      </c>
      <c r="B76" s="55" t="str">
        <f t="shared" si="11"/>
        <v/>
      </c>
      <c r="C76" s="55">
        <v>74</v>
      </c>
      <c r="D76" s="55" t="str">
        <f t="shared" si="9"/>
        <v/>
      </c>
      <c r="E76" s="56" t="str">
        <f t="shared" si="6"/>
        <v/>
      </c>
      <c r="F76" s="34" t="str">
        <f>IF(L76&lt;&gt;"",CONCATENATE(DIGITADOR!$B$2,$A$2,DIGITADOR!$M$1,A76),"")</f>
        <v/>
      </c>
      <c r="G76" s="36"/>
      <c r="H76" s="4"/>
      <c r="I76" s="60" t="str">
        <f t="shared" si="7"/>
        <v/>
      </c>
      <c r="J76" s="166" t="str">
        <f>IF(K76="","",INDEX('Otras referencias'!$AG:$AH,MATCH(K76,'Otras referencias'!$AG:$AG,0),2))</f>
        <v/>
      </c>
      <c r="K76" s="171"/>
      <c r="L76" s="58" t="str">
        <f>IF(J76="","",INDEX(referentes!$S:$W,MATCH(J76,referentes!$S:$S,0),1))</f>
        <v/>
      </c>
      <c r="M76" s="32"/>
      <c r="N76" s="42"/>
      <c r="O76" s="1"/>
      <c r="P76" s="225"/>
      <c r="Q76" s="226" t="str">
        <f>IF(P76="","",INDEX(referentes!$J:$K,MATCH(P76,referentes!$J:$J,0),2))</f>
        <v/>
      </c>
      <c r="R76" s="20"/>
      <c r="S76" s="26"/>
      <c r="T76" s="222"/>
      <c r="U76" s="223" t="str">
        <f>IF(T76="","",INDEX(referentes!D:E,MATCH(T76,referentes!D:D,0),2))</f>
        <v/>
      </c>
      <c r="V76" s="222"/>
      <c r="W76" s="224" t="str">
        <f>IF(V76="","",INDEX('Otras referencias'!AO:AQ,MATCH(V76,'Otras referencias'!AO:AO,0),2))</f>
        <v/>
      </c>
      <c r="X76" s="18"/>
      <c r="Y76" s="169" t="str">
        <f>IF(Z76="","",INDEX('Otras referencias'!H:I,MATCH(Z76,'Otras referencias'!I:I,0),1))</f>
        <v/>
      </c>
      <c r="Z76" s="171"/>
      <c r="AA76" s="20"/>
      <c r="AB76" s="12"/>
      <c r="AC76" s="169" t="str">
        <f>IF(AD76="","",INDEX('Otras referencias'!K:L,MATCH(AD76,'Otras referencias'!L:L,0),1))</f>
        <v/>
      </c>
      <c r="AD76" s="67"/>
      <c r="AE76" s="173" t="str">
        <f t="shared" si="8"/>
        <v>---</v>
      </c>
      <c r="AI76" s="59" t="str">
        <f>IF(V76="","",INDEX('Otras referencias'!AO:AQ,MATCH(V76,'Otras referencias'!AO:AO,0),3))</f>
        <v/>
      </c>
      <c r="AJ76" s="59" t="str">
        <f>IF(SUMPRODUCT(--EXACT(K76&amp;M76,$AJ$2:AJ75)),"",K76&amp;M76)</f>
        <v/>
      </c>
      <c r="AK76" s="59" t="str">
        <f>IF(SUMPRODUCT(--EXACT(K76&amp;M76,$AJ$2:AJ75)),"",MAX($AK$3:AK75)+1)</f>
        <v/>
      </c>
    </row>
    <row r="77" spans="1:37" s="59" customFormat="1" ht="15" x14ac:dyDescent="0.25">
      <c r="A77" s="10">
        <f t="shared" si="10"/>
        <v>1</v>
      </c>
      <c r="B77" s="55" t="str">
        <f t="shared" si="11"/>
        <v/>
      </c>
      <c r="C77" s="55">
        <v>75</v>
      </c>
      <c r="D77" s="55" t="str">
        <f t="shared" si="9"/>
        <v/>
      </c>
      <c r="E77" s="56" t="str">
        <f t="shared" si="6"/>
        <v/>
      </c>
      <c r="F77" s="34" t="str">
        <f>IF(L77&lt;&gt;"",CONCATENATE(DIGITADOR!$B$2,$A$2,DIGITADOR!$M$1,A77),"")</f>
        <v/>
      </c>
      <c r="G77" s="37"/>
      <c r="H77" s="4"/>
      <c r="I77" s="60" t="str">
        <f t="shared" si="7"/>
        <v/>
      </c>
      <c r="J77" s="166" t="str">
        <f>IF(K77="","",INDEX('Otras referencias'!$AG:$AH,MATCH(K77,'Otras referencias'!$AG:$AG,0),2))</f>
        <v/>
      </c>
      <c r="K77" s="171"/>
      <c r="L77" s="58" t="str">
        <f>IF(J77="","",INDEX(referentes!$S:$W,MATCH(J77,referentes!$S:$S,0),1))</f>
        <v/>
      </c>
      <c r="M77" s="32"/>
      <c r="N77" s="43"/>
      <c r="O77" s="1"/>
      <c r="P77" s="225"/>
      <c r="Q77" s="226" t="str">
        <f>IF(P77="","",INDEX(referentes!$J:$K,MATCH(P77,referentes!$J:$J,0),2))</f>
        <v/>
      </c>
      <c r="R77" s="21"/>
      <c r="S77" s="26"/>
      <c r="T77" s="222"/>
      <c r="U77" s="223" t="str">
        <f>IF(T77="","",INDEX(referentes!D:E,MATCH(T77,referentes!D:D,0),2))</f>
        <v/>
      </c>
      <c r="V77" s="222"/>
      <c r="W77" s="224" t="str">
        <f>IF(V77="","",INDEX('Otras referencias'!AO:AQ,MATCH(V77,'Otras referencias'!AO:AO,0),2))</f>
        <v/>
      </c>
      <c r="X77" s="18"/>
      <c r="Y77" s="169" t="str">
        <f>IF(Z77="","",INDEX('Otras referencias'!H:I,MATCH(Z77,'Otras referencias'!I:I,0),1))</f>
        <v/>
      </c>
      <c r="Z77" s="171"/>
      <c r="AA77" s="21"/>
      <c r="AB77" s="11"/>
      <c r="AC77" s="169" t="str">
        <f>IF(AD77="","",INDEX('Otras referencias'!K:L,MATCH(AD77,'Otras referencias'!L:L,0),1))</f>
        <v/>
      </c>
      <c r="AD77" s="67"/>
      <c r="AE77" s="173" t="str">
        <f t="shared" si="8"/>
        <v>---</v>
      </c>
      <c r="AI77" s="59" t="str">
        <f>IF(V77="","",INDEX('Otras referencias'!AO:AQ,MATCH(V77,'Otras referencias'!AO:AO,0),3))</f>
        <v/>
      </c>
      <c r="AJ77" s="59" t="str">
        <f>IF(SUMPRODUCT(--EXACT(K77&amp;M77,$AJ$2:AJ76)),"",K77&amp;M77)</f>
        <v/>
      </c>
      <c r="AK77" s="59" t="str">
        <f>IF(SUMPRODUCT(--EXACT(K77&amp;M77,$AJ$2:AJ76)),"",MAX($AK$3:AK76)+1)</f>
        <v/>
      </c>
    </row>
    <row r="78" spans="1:37" s="59" customFormat="1" ht="15" x14ac:dyDescent="0.25">
      <c r="A78" s="10">
        <f t="shared" si="10"/>
        <v>1</v>
      </c>
      <c r="B78" s="55" t="str">
        <f t="shared" si="11"/>
        <v/>
      </c>
      <c r="C78" s="55">
        <v>76</v>
      </c>
      <c r="D78" s="55" t="str">
        <f t="shared" si="9"/>
        <v/>
      </c>
      <c r="E78" s="56" t="str">
        <f t="shared" si="6"/>
        <v/>
      </c>
      <c r="F78" s="34" t="str">
        <f>IF(L78&lt;&gt;"",CONCATENATE(DIGITADOR!$B$2,$A$2,DIGITADOR!$M$1,A78),"")</f>
        <v/>
      </c>
      <c r="G78" s="36"/>
      <c r="H78" s="4"/>
      <c r="I78" s="60" t="str">
        <f t="shared" si="7"/>
        <v/>
      </c>
      <c r="J78" s="166" t="str">
        <f>IF(K78="","",INDEX('Otras referencias'!$AG:$AH,MATCH(K78,'Otras referencias'!$AG:$AG,0),2))</f>
        <v/>
      </c>
      <c r="K78" s="171"/>
      <c r="L78" s="58" t="str">
        <f>IF(J78="","",INDEX(referentes!$S:$W,MATCH(J78,referentes!$S:$S,0),1))</f>
        <v/>
      </c>
      <c r="M78" s="32"/>
      <c r="N78" s="42"/>
      <c r="O78" s="1"/>
      <c r="P78" s="225"/>
      <c r="Q78" s="226" t="str">
        <f>IF(P78="","",INDEX(referentes!$J:$K,MATCH(P78,referentes!$J:$J,0),2))</f>
        <v/>
      </c>
      <c r="R78" s="20"/>
      <c r="S78" s="26"/>
      <c r="T78" s="222"/>
      <c r="U78" s="223" t="str">
        <f>IF(T78="","",INDEX(referentes!D:E,MATCH(T78,referentes!D:D,0),2))</f>
        <v/>
      </c>
      <c r="V78" s="222"/>
      <c r="W78" s="224" t="str">
        <f>IF(V78="","",INDEX('Otras referencias'!AO:AQ,MATCH(V78,'Otras referencias'!AO:AO,0),2))</f>
        <v/>
      </c>
      <c r="X78" s="18"/>
      <c r="Y78" s="169" t="str">
        <f>IF(Z78="","",INDEX('Otras referencias'!H:I,MATCH(Z78,'Otras referencias'!I:I,0),1))</f>
        <v/>
      </c>
      <c r="Z78" s="171"/>
      <c r="AA78" s="20"/>
      <c r="AB78" s="12"/>
      <c r="AC78" s="169" t="str">
        <f>IF(AD78="","",INDEX('Otras referencias'!K:L,MATCH(AD78,'Otras referencias'!L:L,0),1))</f>
        <v/>
      </c>
      <c r="AD78" s="67"/>
      <c r="AE78" s="173" t="str">
        <f t="shared" si="8"/>
        <v>---</v>
      </c>
      <c r="AI78" s="59" t="str">
        <f>IF(V78="","",INDEX('Otras referencias'!AO:AQ,MATCH(V78,'Otras referencias'!AO:AO,0),3))</f>
        <v/>
      </c>
      <c r="AJ78" s="59" t="str">
        <f>IF(SUMPRODUCT(--EXACT(K78&amp;M78,$AJ$2:AJ77)),"",K78&amp;M78)</f>
        <v/>
      </c>
      <c r="AK78" s="59" t="str">
        <f>IF(SUMPRODUCT(--EXACT(K78&amp;M78,$AJ$2:AJ77)),"",MAX($AK$3:AK77)+1)</f>
        <v/>
      </c>
    </row>
    <row r="79" spans="1:37" s="59" customFormat="1" ht="15" x14ac:dyDescent="0.25">
      <c r="A79" s="10">
        <f t="shared" si="10"/>
        <v>1</v>
      </c>
      <c r="B79" s="55" t="str">
        <f t="shared" si="11"/>
        <v/>
      </c>
      <c r="C79" s="55">
        <v>77</v>
      </c>
      <c r="D79" s="55" t="str">
        <f t="shared" si="9"/>
        <v/>
      </c>
      <c r="E79" s="56" t="str">
        <f t="shared" si="6"/>
        <v/>
      </c>
      <c r="F79" s="34" t="str">
        <f>IF(L79&lt;&gt;"",CONCATENATE(DIGITADOR!$B$2,$A$2,DIGITADOR!$M$1,A79),"")</f>
        <v/>
      </c>
      <c r="G79" s="37"/>
      <c r="H79" s="4"/>
      <c r="I79" s="60" t="str">
        <f t="shared" si="7"/>
        <v/>
      </c>
      <c r="J79" s="166" t="str">
        <f>IF(K79="","",INDEX('Otras referencias'!$AG:$AH,MATCH(K79,'Otras referencias'!$AG:$AG,0),2))</f>
        <v/>
      </c>
      <c r="K79" s="171"/>
      <c r="L79" s="58" t="str">
        <f>IF(J79="","",INDEX(referentes!$S:$W,MATCH(J79,referentes!$S:$S,0),1))</f>
        <v/>
      </c>
      <c r="M79" s="32"/>
      <c r="N79" s="43"/>
      <c r="O79" s="1"/>
      <c r="P79" s="225"/>
      <c r="Q79" s="226" t="str">
        <f>IF(P79="","",INDEX(referentes!$J:$K,MATCH(P79,referentes!$J:$J,0),2))</f>
        <v/>
      </c>
      <c r="R79" s="21"/>
      <c r="S79" s="26"/>
      <c r="T79" s="222"/>
      <c r="U79" s="223" t="str">
        <f>IF(T79="","",INDEX(referentes!D:E,MATCH(T79,referentes!D:D,0),2))</f>
        <v/>
      </c>
      <c r="V79" s="222"/>
      <c r="W79" s="224" t="str">
        <f>IF(V79="","",INDEX('Otras referencias'!AO:AQ,MATCH(V79,'Otras referencias'!AO:AO,0),2))</f>
        <v/>
      </c>
      <c r="X79" s="18"/>
      <c r="Y79" s="169" t="str">
        <f>IF(Z79="","",INDEX('Otras referencias'!H:I,MATCH(Z79,'Otras referencias'!I:I,0),1))</f>
        <v/>
      </c>
      <c r="Z79" s="171"/>
      <c r="AA79" s="21"/>
      <c r="AB79" s="11"/>
      <c r="AC79" s="169" t="str">
        <f>IF(AD79="","",INDEX('Otras referencias'!K:L,MATCH(AD79,'Otras referencias'!L:L,0),1))</f>
        <v/>
      </c>
      <c r="AD79" s="67"/>
      <c r="AE79" s="173" t="str">
        <f t="shared" si="8"/>
        <v>---</v>
      </c>
      <c r="AI79" s="59" t="str">
        <f>IF(V79="","",INDEX('Otras referencias'!AO:AQ,MATCH(V79,'Otras referencias'!AO:AO,0),3))</f>
        <v/>
      </c>
      <c r="AJ79" s="59" t="str">
        <f>IF(SUMPRODUCT(--EXACT(K79&amp;M79,$AJ$2:AJ78)),"",K79&amp;M79)</f>
        <v/>
      </c>
      <c r="AK79" s="59" t="str">
        <f>IF(SUMPRODUCT(--EXACT(K79&amp;M79,$AJ$2:AJ78)),"",MAX($AK$3:AK78)+1)</f>
        <v/>
      </c>
    </row>
    <row r="80" spans="1:37" s="59" customFormat="1" ht="15" x14ac:dyDescent="0.25">
      <c r="A80" s="10">
        <f t="shared" si="10"/>
        <v>1</v>
      </c>
      <c r="B80" s="55" t="str">
        <f t="shared" si="11"/>
        <v/>
      </c>
      <c r="C80" s="55">
        <v>78</v>
      </c>
      <c r="D80" s="55" t="str">
        <f t="shared" si="9"/>
        <v/>
      </c>
      <c r="E80" s="56" t="str">
        <f t="shared" si="6"/>
        <v/>
      </c>
      <c r="F80" s="34" t="str">
        <f>IF(L80&lt;&gt;"",CONCATENATE(DIGITADOR!$B$2,$A$2,DIGITADOR!$M$1,A80),"")</f>
        <v/>
      </c>
      <c r="G80" s="36"/>
      <c r="H80" s="4"/>
      <c r="I80" s="60" t="str">
        <f t="shared" si="7"/>
        <v/>
      </c>
      <c r="J80" s="166" t="str">
        <f>IF(K80="","",INDEX('Otras referencias'!$AG:$AH,MATCH(K80,'Otras referencias'!$AG:$AG,0),2))</f>
        <v/>
      </c>
      <c r="K80" s="171"/>
      <c r="L80" s="58" t="str">
        <f>IF(J80="","",INDEX(referentes!$S:$W,MATCH(J80,referentes!$S:$S,0),1))</f>
        <v/>
      </c>
      <c r="M80" s="32"/>
      <c r="N80" s="42"/>
      <c r="O80" s="1"/>
      <c r="P80" s="225"/>
      <c r="Q80" s="226" t="str">
        <f>IF(P80="","",INDEX(referentes!$J:$K,MATCH(P80,referentes!$J:$J,0),2))</f>
        <v/>
      </c>
      <c r="R80" s="20"/>
      <c r="S80" s="26"/>
      <c r="T80" s="222"/>
      <c r="U80" s="223" t="str">
        <f>IF(T80="","",INDEX(referentes!D:E,MATCH(T80,referentes!D:D,0),2))</f>
        <v/>
      </c>
      <c r="V80" s="222"/>
      <c r="W80" s="224" t="str">
        <f>IF(V80="","",INDEX('Otras referencias'!AO:AQ,MATCH(V80,'Otras referencias'!AO:AO,0),2))</f>
        <v/>
      </c>
      <c r="X80" s="18"/>
      <c r="Y80" s="169" t="str">
        <f>IF(Z80="","",INDEX('Otras referencias'!H:I,MATCH(Z80,'Otras referencias'!I:I,0),1))</f>
        <v/>
      </c>
      <c r="Z80" s="171"/>
      <c r="AA80" s="20"/>
      <c r="AB80" s="12"/>
      <c r="AC80" s="169" t="str">
        <f>IF(AD80="","",INDEX('Otras referencias'!K:L,MATCH(AD80,'Otras referencias'!L:L,0),1))</f>
        <v/>
      </c>
      <c r="AD80" s="67"/>
      <c r="AE80" s="173" t="str">
        <f t="shared" si="8"/>
        <v>---</v>
      </c>
      <c r="AI80" s="59" t="str">
        <f>IF(V80="","",INDEX('Otras referencias'!AO:AQ,MATCH(V80,'Otras referencias'!AO:AO,0),3))</f>
        <v/>
      </c>
      <c r="AJ80" s="59" t="str">
        <f>IF(SUMPRODUCT(--EXACT(K80&amp;M80,$AJ$2:AJ79)),"",K80&amp;M80)</f>
        <v/>
      </c>
      <c r="AK80" s="59" t="str">
        <f>IF(SUMPRODUCT(--EXACT(K80&amp;M80,$AJ$2:AJ79)),"",MAX($AK$3:AK79)+1)</f>
        <v/>
      </c>
    </row>
    <row r="81" spans="1:37" s="59" customFormat="1" ht="15" x14ac:dyDescent="0.25">
      <c r="A81" s="10">
        <f t="shared" si="10"/>
        <v>1</v>
      </c>
      <c r="B81" s="55" t="str">
        <f t="shared" si="11"/>
        <v/>
      </c>
      <c r="C81" s="55">
        <v>79</v>
      </c>
      <c r="D81" s="55" t="str">
        <f t="shared" si="9"/>
        <v/>
      </c>
      <c r="E81" s="56" t="str">
        <f t="shared" si="6"/>
        <v/>
      </c>
      <c r="F81" s="34" t="str">
        <f>IF(L81&lt;&gt;"",CONCATENATE(DIGITADOR!$B$2,$A$2,DIGITADOR!$M$1,A81),"")</f>
        <v/>
      </c>
      <c r="G81" s="37"/>
      <c r="H81" s="4"/>
      <c r="I81" s="60" t="str">
        <f t="shared" si="7"/>
        <v/>
      </c>
      <c r="J81" s="166" t="str">
        <f>IF(K81="","",INDEX('Otras referencias'!$AG:$AH,MATCH(K81,'Otras referencias'!$AG:$AG,0),2))</f>
        <v/>
      </c>
      <c r="K81" s="171"/>
      <c r="L81" s="58" t="str">
        <f>IF(J81="","",INDEX(referentes!$S:$W,MATCH(J81,referentes!$S:$S,0),1))</f>
        <v/>
      </c>
      <c r="M81" s="32"/>
      <c r="N81" s="43"/>
      <c r="O81" s="1"/>
      <c r="P81" s="225"/>
      <c r="Q81" s="226" t="str">
        <f>IF(P81="","",INDEX(referentes!$J:$K,MATCH(P81,referentes!$J:$J,0),2))</f>
        <v/>
      </c>
      <c r="R81" s="21"/>
      <c r="S81" s="26"/>
      <c r="T81" s="222"/>
      <c r="U81" s="223" t="str">
        <f>IF(T81="","",INDEX(referentes!D:E,MATCH(T81,referentes!D:D,0),2))</f>
        <v/>
      </c>
      <c r="V81" s="222"/>
      <c r="W81" s="224" t="str">
        <f>IF(V81="","",INDEX('Otras referencias'!AO:AQ,MATCH(V81,'Otras referencias'!AO:AO,0),2))</f>
        <v/>
      </c>
      <c r="X81" s="18"/>
      <c r="Y81" s="169" t="str">
        <f>IF(Z81="","",INDEX('Otras referencias'!H:I,MATCH(Z81,'Otras referencias'!I:I,0),1))</f>
        <v/>
      </c>
      <c r="Z81" s="171"/>
      <c r="AA81" s="21"/>
      <c r="AB81" s="11"/>
      <c r="AC81" s="169" t="str">
        <f>IF(AD81="","",INDEX('Otras referencias'!K:L,MATCH(AD81,'Otras referencias'!L:L,0),1))</f>
        <v/>
      </c>
      <c r="AD81" s="67"/>
      <c r="AE81" s="173" t="str">
        <f t="shared" si="8"/>
        <v>---</v>
      </c>
      <c r="AI81" s="59" t="str">
        <f>IF(V81="","",INDEX('Otras referencias'!AO:AQ,MATCH(V81,'Otras referencias'!AO:AO,0),3))</f>
        <v/>
      </c>
      <c r="AJ81" s="59" t="str">
        <f>IF(SUMPRODUCT(--EXACT(K81&amp;M81,$AJ$2:AJ80)),"",K81&amp;M81)</f>
        <v/>
      </c>
      <c r="AK81" s="59" t="str">
        <f>IF(SUMPRODUCT(--EXACT(K81&amp;M81,$AJ$2:AJ80)),"",MAX($AK$3:AK80)+1)</f>
        <v/>
      </c>
    </row>
    <row r="82" spans="1:37" s="59" customFormat="1" ht="15" x14ac:dyDescent="0.25">
      <c r="A82" s="10">
        <f t="shared" si="10"/>
        <v>1</v>
      </c>
      <c r="B82" s="55" t="str">
        <f t="shared" si="11"/>
        <v/>
      </c>
      <c r="C82" s="55">
        <v>80</v>
      </c>
      <c r="D82" s="55" t="str">
        <f t="shared" si="9"/>
        <v/>
      </c>
      <c r="E82" s="56" t="str">
        <f t="shared" si="6"/>
        <v/>
      </c>
      <c r="F82" s="34" t="str">
        <f>IF(L82&lt;&gt;"",CONCATENATE(DIGITADOR!$B$2,$A$2,DIGITADOR!$M$1,A82),"")</f>
        <v/>
      </c>
      <c r="G82" s="36"/>
      <c r="H82" s="4"/>
      <c r="I82" s="60" t="str">
        <f t="shared" si="7"/>
        <v/>
      </c>
      <c r="J82" s="166" t="str">
        <f>IF(K82="","",INDEX('Otras referencias'!$AG:$AH,MATCH(K82,'Otras referencias'!$AG:$AG,0),2))</f>
        <v/>
      </c>
      <c r="K82" s="171"/>
      <c r="L82" s="58" t="str">
        <f>IF(J82="","",INDEX(referentes!$S:$W,MATCH(J82,referentes!$S:$S,0),1))</f>
        <v/>
      </c>
      <c r="M82" s="32"/>
      <c r="N82" s="42"/>
      <c r="O82" s="1"/>
      <c r="P82" s="225"/>
      <c r="Q82" s="226" t="str">
        <f>IF(P82="","",INDEX(referentes!$J:$K,MATCH(P82,referentes!$J:$J,0),2))</f>
        <v/>
      </c>
      <c r="R82" s="20"/>
      <c r="S82" s="26"/>
      <c r="T82" s="222"/>
      <c r="U82" s="223" t="str">
        <f>IF(T82="","",INDEX(referentes!D:E,MATCH(T82,referentes!D:D,0),2))</f>
        <v/>
      </c>
      <c r="V82" s="222"/>
      <c r="W82" s="224" t="str">
        <f>IF(V82="","",INDEX('Otras referencias'!AO:AQ,MATCH(V82,'Otras referencias'!AO:AO,0),2))</f>
        <v/>
      </c>
      <c r="X82" s="18"/>
      <c r="Y82" s="169" t="str">
        <f>IF(Z82="","",INDEX('Otras referencias'!H:I,MATCH(Z82,'Otras referencias'!I:I,0),1))</f>
        <v/>
      </c>
      <c r="Z82" s="171"/>
      <c r="AA82" s="20"/>
      <c r="AB82" s="12"/>
      <c r="AC82" s="169" t="str">
        <f>IF(AD82="","",INDEX('Otras referencias'!K:L,MATCH(AD82,'Otras referencias'!L:L,0),1))</f>
        <v/>
      </c>
      <c r="AD82" s="67"/>
      <c r="AE82" s="173" t="str">
        <f t="shared" si="8"/>
        <v>---</v>
      </c>
      <c r="AI82" s="59" t="str">
        <f>IF(V82="","",INDEX('Otras referencias'!AO:AQ,MATCH(V82,'Otras referencias'!AO:AO,0),3))</f>
        <v/>
      </c>
      <c r="AJ82" s="59" t="str">
        <f>IF(SUMPRODUCT(--EXACT(K82&amp;M82,$AJ$2:AJ81)),"",K82&amp;M82)</f>
        <v/>
      </c>
      <c r="AK82" s="59" t="str">
        <f>IF(SUMPRODUCT(--EXACT(K82&amp;M82,$AJ$2:AJ81)),"",MAX($AK$3:AK81)+1)</f>
        <v/>
      </c>
    </row>
    <row r="83" spans="1:37" s="59" customFormat="1" ht="15" x14ac:dyDescent="0.25">
      <c r="A83" s="10">
        <f t="shared" si="10"/>
        <v>1</v>
      </c>
      <c r="B83" s="55" t="str">
        <f t="shared" si="11"/>
        <v/>
      </c>
      <c r="C83" s="55">
        <v>81</v>
      </c>
      <c r="D83" s="55" t="str">
        <f t="shared" si="9"/>
        <v/>
      </c>
      <c r="E83" s="56" t="str">
        <f t="shared" si="6"/>
        <v/>
      </c>
      <c r="F83" s="34" t="str">
        <f>IF(L83&lt;&gt;"",CONCATENATE(DIGITADOR!$B$2,$A$2,DIGITADOR!$M$1,A83),"")</f>
        <v/>
      </c>
      <c r="G83" s="37"/>
      <c r="H83" s="4"/>
      <c r="I83" s="60" t="str">
        <f t="shared" si="7"/>
        <v/>
      </c>
      <c r="J83" s="166" t="str">
        <f>IF(K83="","",INDEX('Otras referencias'!$AG:$AH,MATCH(K83,'Otras referencias'!$AG:$AG,0),2))</f>
        <v/>
      </c>
      <c r="K83" s="171"/>
      <c r="L83" s="58" t="str">
        <f>IF(J83="","",INDEX(referentes!$S:$W,MATCH(J83,referentes!$S:$S,0),1))</f>
        <v/>
      </c>
      <c r="M83" s="32"/>
      <c r="N83" s="43"/>
      <c r="O83" s="1"/>
      <c r="P83" s="225"/>
      <c r="Q83" s="226" t="str">
        <f>IF(P83="","",INDEX(referentes!$J:$K,MATCH(P83,referentes!$J:$J,0),2))</f>
        <v/>
      </c>
      <c r="R83" s="21"/>
      <c r="S83" s="26"/>
      <c r="T83" s="222"/>
      <c r="U83" s="223" t="str">
        <f>IF(T83="","",INDEX(referentes!D:E,MATCH(T83,referentes!D:D,0),2))</f>
        <v/>
      </c>
      <c r="V83" s="222"/>
      <c r="W83" s="224" t="str">
        <f>IF(V83="","",INDEX('Otras referencias'!AO:AQ,MATCH(V83,'Otras referencias'!AO:AO,0),2))</f>
        <v/>
      </c>
      <c r="X83" s="18"/>
      <c r="Y83" s="169" t="str">
        <f>IF(Z83="","",INDEX('Otras referencias'!H:I,MATCH(Z83,'Otras referencias'!I:I,0),1))</f>
        <v/>
      </c>
      <c r="Z83" s="171"/>
      <c r="AA83" s="21"/>
      <c r="AB83" s="11"/>
      <c r="AC83" s="169" t="str">
        <f>IF(AD83="","",INDEX('Otras referencias'!K:L,MATCH(AD83,'Otras referencias'!L:L,0),1))</f>
        <v/>
      </c>
      <c r="AD83" s="67"/>
      <c r="AE83" s="173" t="str">
        <f t="shared" si="8"/>
        <v>---</v>
      </c>
      <c r="AI83" s="59" t="str">
        <f>IF(V83="","",INDEX('Otras referencias'!AO:AQ,MATCH(V83,'Otras referencias'!AO:AO,0),3))</f>
        <v/>
      </c>
      <c r="AJ83" s="59" t="str">
        <f>IF(SUMPRODUCT(--EXACT(K83&amp;M83,$AJ$2:AJ82)),"",K83&amp;M83)</f>
        <v/>
      </c>
      <c r="AK83" s="59" t="str">
        <f>IF(SUMPRODUCT(--EXACT(K83&amp;M83,$AJ$2:AJ82)),"",MAX($AK$3:AK82)+1)</f>
        <v/>
      </c>
    </row>
    <row r="84" spans="1:37" s="59" customFormat="1" ht="15" x14ac:dyDescent="0.25">
      <c r="A84" s="10">
        <f t="shared" si="10"/>
        <v>1</v>
      </c>
      <c r="B84" s="55" t="str">
        <f t="shared" si="11"/>
        <v/>
      </c>
      <c r="C84" s="55">
        <v>82</v>
      </c>
      <c r="D84" s="55" t="str">
        <f t="shared" si="9"/>
        <v/>
      </c>
      <c r="E84" s="56" t="str">
        <f t="shared" si="6"/>
        <v/>
      </c>
      <c r="F84" s="34" t="str">
        <f>IF(L84&lt;&gt;"",CONCATENATE(DIGITADOR!$B$2,$A$2,DIGITADOR!$M$1,A84),"")</f>
        <v/>
      </c>
      <c r="G84" s="36"/>
      <c r="H84" s="4"/>
      <c r="I84" s="60" t="str">
        <f t="shared" si="7"/>
        <v/>
      </c>
      <c r="J84" s="166" t="str">
        <f>IF(K84="","",INDEX('Otras referencias'!$AG:$AH,MATCH(K84,'Otras referencias'!$AG:$AG,0),2))</f>
        <v/>
      </c>
      <c r="K84" s="171"/>
      <c r="L84" s="58" t="str">
        <f>IF(J84="","",INDEX(referentes!$S:$W,MATCH(J84,referentes!$S:$S,0),1))</f>
        <v/>
      </c>
      <c r="M84" s="32"/>
      <c r="N84" s="42"/>
      <c r="O84" s="1"/>
      <c r="P84" s="225"/>
      <c r="Q84" s="226" t="str">
        <f>IF(P84="","",INDEX(referentes!$J:$K,MATCH(P84,referentes!$J:$J,0),2))</f>
        <v/>
      </c>
      <c r="R84" s="20"/>
      <c r="S84" s="26"/>
      <c r="T84" s="222"/>
      <c r="U84" s="223" t="str">
        <f>IF(T84="","",INDEX(referentes!D:E,MATCH(T84,referentes!D:D,0),2))</f>
        <v/>
      </c>
      <c r="V84" s="222"/>
      <c r="W84" s="224" t="str">
        <f>IF(V84="","",INDEX('Otras referencias'!AO:AQ,MATCH(V84,'Otras referencias'!AO:AO,0),2))</f>
        <v/>
      </c>
      <c r="X84" s="18"/>
      <c r="Y84" s="169" t="str">
        <f>IF(Z84="","",INDEX('Otras referencias'!H:I,MATCH(Z84,'Otras referencias'!I:I,0),1))</f>
        <v/>
      </c>
      <c r="Z84" s="171"/>
      <c r="AA84" s="20"/>
      <c r="AB84" s="12"/>
      <c r="AC84" s="169" t="str">
        <f>IF(AD84="","",INDEX('Otras referencias'!K:L,MATCH(AD84,'Otras referencias'!L:L,0),1))</f>
        <v/>
      </c>
      <c r="AD84" s="67"/>
      <c r="AE84" s="173" t="str">
        <f t="shared" si="8"/>
        <v>---</v>
      </c>
      <c r="AI84" s="59" t="str">
        <f>IF(V84="","",INDEX('Otras referencias'!AO:AQ,MATCH(V84,'Otras referencias'!AO:AO,0),3))</f>
        <v/>
      </c>
      <c r="AJ84" s="59" t="str">
        <f>IF(SUMPRODUCT(--EXACT(K84&amp;M84,$AJ$2:AJ83)),"",K84&amp;M84)</f>
        <v/>
      </c>
      <c r="AK84" s="59" t="str">
        <f>IF(SUMPRODUCT(--EXACT(K84&amp;M84,$AJ$2:AJ83)),"",MAX($AK$3:AK83)+1)</f>
        <v/>
      </c>
    </row>
    <row r="85" spans="1:37" s="59" customFormat="1" ht="15" x14ac:dyDescent="0.25">
      <c r="A85" s="10">
        <f t="shared" si="10"/>
        <v>1</v>
      </c>
      <c r="B85" s="55" t="str">
        <f t="shared" si="11"/>
        <v/>
      </c>
      <c r="C85" s="55">
        <v>83</v>
      </c>
      <c r="D85" s="55" t="str">
        <f t="shared" si="9"/>
        <v/>
      </c>
      <c r="E85" s="56" t="str">
        <f t="shared" si="6"/>
        <v/>
      </c>
      <c r="F85" s="34" t="str">
        <f>IF(L85&lt;&gt;"",CONCATENATE(DIGITADOR!$B$2,$A$2,DIGITADOR!$M$1,A85),"")</f>
        <v/>
      </c>
      <c r="G85" s="37"/>
      <c r="H85" s="4"/>
      <c r="I85" s="60" t="str">
        <f t="shared" si="7"/>
        <v/>
      </c>
      <c r="J85" s="166" t="str">
        <f>IF(K85="","",INDEX('Otras referencias'!$AG:$AH,MATCH(K85,'Otras referencias'!$AG:$AG,0),2))</f>
        <v/>
      </c>
      <c r="K85" s="171"/>
      <c r="L85" s="58" t="str">
        <f>IF(J85="","",INDEX(referentes!$S:$W,MATCH(J85,referentes!$S:$S,0),1))</f>
        <v/>
      </c>
      <c r="M85" s="32"/>
      <c r="N85" s="43"/>
      <c r="O85" s="1"/>
      <c r="P85" s="225"/>
      <c r="Q85" s="226" t="str">
        <f>IF(P85="","",INDEX(referentes!$J:$K,MATCH(P85,referentes!$J:$J,0),2))</f>
        <v/>
      </c>
      <c r="R85" s="21"/>
      <c r="S85" s="26"/>
      <c r="T85" s="222"/>
      <c r="U85" s="223" t="str">
        <f>IF(T85="","",INDEX(referentes!D:E,MATCH(T85,referentes!D:D,0),2))</f>
        <v/>
      </c>
      <c r="V85" s="222"/>
      <c r="W85" s="224" t="str">
        <f>IF(V85="","",INDEX('Otras referencias'!AO:AQ,MATCH(V85,'Otras referencias'!AO:AO,0),2))</f>
        <v/>
      </c>
      <c r="X85" s="18"/>
      <c r="Y85" s="169" t="str">
        <f>IF(Z85="","",INDEX('Otras referencias'!H:I,MATCH(Z85,'Otras referencias'!I:I,0),1))</f>
        <v/>
      </c>
      <c r="Z85" s="171"/>
      <c r="AA85" s="21"/>
      <c r="AB85" s="11"/>
      <c r="AC85" s="169" t="str">
        <f>IF(AD85="","",INDEX('Otras referencias'!K:L,MATCH(AD85,'Otras referencias'!L:L,0),1))</f>
        <v/>
      </c>
      <c r="AD85" s="67"/>
      <c r="AE85" s="173" t="str">
        <f t="shared" si="8"/>
        <v>---</v>
      </c>
      <c r="AI85" s="59" t="str">
        <f>IF(V85="","",INDEX('Otras referencias'!AO:AQ,MATCH(V85,'Otras referencias'!AO:AO,0),3))</f>
        <v/>
      </c>
      <c r="AJ85" s="59" t="str">
        <f>IF(SUMPRODUCT(--EXACT(K85&amp;M85,$AJ$2:AJ84)),"",K85&amp;M85)</f>
        <v/>
      </c>
      <c r="AK85" s="59" t="str">
        <f>IF(SUMPRODUCT(--EXACT(K85&amp;M85,$AJ$2:AJ84)),"",MAX($AK$3:AK84)+1)</f>
        <v/>
      </c>
    </row>
    <row r="86" spans="1:37" s="59" customFormat="1" ht="15" x14ac:dyDescent="0.25">
      <c r="A86" s="10">
        <f t="shared" si="10"/>
        <v>1</v>
      </c>
      <c r="B86" s="55" t="str">
        <f t="shared" si="11"/>
        <v/>
      </c>
      <c r="C86" s="55">
        <v>84</v>
      </c>
      <c r="D86" s="55" t="str">
        <f t="shared" si="9"/>
        <v/>
      </c>
      <c r="E86" s="56" t="str">
        <f t="shared" si="6"/>
        <v/>
      </c>
      <c r="F86" s="34" t="str">
        <f>IF(L86&lt;&gt;"",CONCATENATE(DIGITADOR!$B$2,$A$2,DIGITADOR!$M$1,A86),"")</f>
        <v/>
      </c>
      <c r="G86" s="36"/>
      <c r="H86" s="4"/>
      <c r="I86" s="60" t="str">
        <f t="shared" si="7"/>
        <v/>
      </c>
      <c r="J86" s="166" t="str">
        <f>IF(K86="","",INDEX('Otras referencias'!$AG:$AH,MATCH(K86,'Otras referencias'!$AG:$AG,0),2))</f>
        <v/>
      </c>
      <c r="K86" s="171"/>
      <c r="L86" s="58" t="str">
        <f>IF(J86="","",INDEX(referentes!$S:$W,MATCH(J86,referentes!$S:$S,0),1))</f>
        <v/>
      </c>
      <c r="M86" s="32"/>
      <c r="N86" s="42"/>
      <c r="O86" s="1"/>
      <c r="P86" s="225"/>
      <c r="Q86" s="226" t="str">
        <f>IF(P86="","",INDEX(referentes!$J:$K,MATCH(P86,referentes!$J:$J,0),2))</f>
        <v/>
      </c>
      <c r="R86" s="20"/>
      <c r="S86" s="26"/>
      <c r="T86" s="222"/>
      <c r="U86" s="223" t="str">
        <f>IF(T86="","",INDEX(referentes!D:E,MATCH(T86,referentes!D:D,0),2))</f>
        <v/>
      </c>
      <c r="V86" s="222"/>
      <c r="W86" s="224" t="str">
        <f>IF(V86="","",INDEX('Otras referencias'!AO:AQ,MATCH(V86,'Otras referencias'!AO:AO,0),2))</f>
        <v/>
      </c>
      <c r="X86" s="18"/>
      <c r="Y86" s="169" t="str">
        <f>IF(Z86="","",INDEX('Otras referencias'!H:I,MATCH(Z86,'Otras referencias'!I:I,0),1))</f>
        <v/>
      </c>
      <c r="Z86" s="171"/>
      <c r="AA86" s="20"/>
      <c r="AB86" s="12"/>
      <c r="AC86" s="169" t="str">
        <f>IF(AD86="","",INDEX('Otras referencias'!K:L,MATCH(AD86,'Otras referencias'!L:L,0),1))</f>
        <v/>
      </c>
      <c r="AD86" s="67"/>
      <c r="AE86" s="173" t="str">
        <f t="shared" si="8"/>
        <v>---</v>
      </c>
      <c r="AI86" s="59" t="str">
        <f>IF(V86="","",INDEX('Otras referencias'!AO:AQ,MATCH(V86,'Otras referencias'!AO:AO,0),3))</f>
        <v/>
      </c>
      <c r="AJ86" s="59" t="str">
        <f>IF(SUMPRODUCT(--EXACT(K86&amp;M86,$AJ$2:AJ85)),"",K86&amp;M86)</f>
        <v/>
      </c>
      <c r="AK86" s="59" t="str">
        <f>IF(SUMPRODUCT(--EXACT(K86&amp;M86,$AJ$2:AJ85)),"",MAX($AK$3:AK85)+1)</f>
        <v/>
      </c>
    </row>
    <row r="87" spans="1:37" s="59" customFormat="1" ht="15" x14ac:dyDescent="0.25">
      <c r="A87" s="10">
        <f t="shared" si="10"/>
        <v>1</v>
      </c>
      <c r="B87" s="55" t="str">
        <f t="shared" si="11"/>
        <v/>
      </c>
      <c r="C87" s="55">
        <v>85</v>
      </c>
      <c r="D87" s="55" t="str">
        <f t="shared" si="9"/>
        <v/>
      </c>
      <c r="E87" s="56" t="str">
        <f t="shared" si="6"/>
        <v/>
      </c>
      <c r="F87" s="34" t="str">
        <f>IF(L87&lt;&gt;"",CONCATENATE(DIGITADOR!$B$2,$A$2,DIGITADOR!$M$1,A87),"")</f>
        <v/>
      </c>
      <c r="G87" s="37"/>
      <c r="H87" s="4"/>
      <c r="I87" s="60" t="str">
        <f t="shared" si="7"/>
        <v/>
      </c>
      <c r="J87" s="166" t="str">
        <f>IF(K87="","",INDEX('Otras referencias'!$AG:$AH,MATCH(K87,'Otras referencias'!$AG:$AG,0),2))</f>
        <v/>
      </c>
      <c r="K87" s="171"/>
      <c r="L87" s="58" t="str">
        <f>IF(J87="","",INDEX(referentes!$S:$W,MATCH(J87,referentes!$S:$S,0),1))</f>
        <v/>
      </c>
      <c r="M87" s="32"/>
      <c r="N87" s="43"/>
      <c r="O87" s="1"/>
      <c r="P87" s="225"/>
      <c r="Q87" s="226" t="str">
        <f>IF(P87="","",INDEX(referentes!$J:$K,MATCH(P87,referentes!$J:$J,0),2))</f>
        <v/>
      </c>
      <c r="R87" s="21"/>
      <c r="S87" s="26"/>
      <c r="T87" s="222"/>
      <c r="U87" s="223" t="str">
        <f>IF(T87="","",INDEX(referentes!D:E,MATCH(T87,referentes!D:D,0),2))</f>
        <v/>
      </c>
      <c r="V87" s="222"/>
      <c r="W87" s="224" t="str">
        <f>IF(V87="","",INDEX('Otras referencias'!AO:AQ,MATCH(V87,'Otras referencias'!AO:AO,0),2))</f>
        <v/>
      </c>
      <c r="X87" s="18"/>
      <c r="Y87" s="169" t="str">
        <f>IF(Z87="","",INDEX('Otras referencias'!H:I,MATCH(Z87,'Otras referencias'!I:I,0),1))</f>
        <v/>
      </c>
      <c r="Z87" s="171"/>
      <c r="AA87" s="21"/>
      <c r="AB87" s="11"/>
      <c r="AC87" s="169" t="str">
        <f>IF(AD87="","",INDEX('Otras referencias'!K:L,MATCH(AD87,'Otras referencias'!L:L,0),1))</f>
        <v/>
      </c>
      <c r="AD87" s="67"/>
      <c r="AE87" s="173" t="str">
        <f t="shared" si="8"/>
        <v>---</v>
      </c>
      <c r="AI87" s="59" t="str">
        <f>IF(V87="","",INDEX('Otras referencias'!AO:AQ,MATCH(V87,'Otras referencias'!AO:AO,0),3))</f>
        <v/>
      </c>
      <c r="AJ87" s="59" t="str">
        <f>IF(SUMPRODUCT(--EXACT(K87&amp;M87,$AJ$2:AJ86)),"",K87&amp;M87)</f>
        <v/>
      </c>
      <c r="AK87" s="59" t="str">
        <f>IF(SUMPRODUCT(--EXACT(K87&amp;M87,$AJ$2:AJ86)),"",MAX($AK$3:AK86)+1)</f>
        <v/>
      </c>
    </row>
    <row r="88" spans="1:37" s="59" customFormat="1" ht="15" x14ac:dyDescent="0.25">
      <c r="A88" s="10">
        <f t="shared" si="10"/>
        <v>1</v>
      </c>
      <c r="B88" s="55" t="str">
        <f t="shared" si="11"/>
        <v/>
      </c>
      <c r="C88" s="55">
        <v>86</v>
      </c>
      <c r="D88" s="55" t="str">
        <f t="shared" si="9"/>
        <v/>
      </c>
      <c r="E88" s="56" t="str">
        <f t="shared" si="6"/>
        <v/>
      </c>
      <c r="F88" s="34" t="str">
        <f>IF(L88&lt;&gt;"",CONCATENATE(DIGITADOR!$B$2,$A$2,DIGITADOR!$M$1,A88),"")</f>
        <v/>
      </c>
      <c r="G88" s="36"/>
      <c r="H88" s="4"/>
      <c r="I88" s="60" t="str">
        <f t="shared" si="7"/>
        <v/>
      </c>
      <c r="J88" s="166" t="str">
        <f>IF(K88="","",INDEX('Otras referencias'!$AG:$AH,MATCH(K88,'Otras referencias'!$AG:$AG,0),2))</f>
        <v/>
      </c>
      <c r="K88" s="171"/>
      <c r="L88" s="58" t="str">
        <f>IF(J88="","",INDEX(referentes!$S:$W,MATCH(J88,referentes!$S:$S,0),1))</f>
        <v/>
      </c>
      <c r="M88" s="32"/>
      <c r="N88" s="42"/>
      <c r="O88" s="1"/>
      <c r="P88" s="225"/>
      <c r="Q88" s="226" t="str">
        <f>IF(P88="","",INDEX(referentes!$J:$K,MATCH(P88,referentes!$J:$J,0),2))</f>
        <v/>
      </c>
      <c r="R88" s="20"/>
      <c r="S88" s="26"/>
      <c r="T88" s="222"/>
      <c r="U88" s="223" t="str">
        <f>IF(T88="","",INDEX(referentes!D:E,MATCH(T88,referentes!D:D,0),2))</f>
        <v/>
      </c>
      <c r="V88" s="222"/>
      <c r="W88" s="224" t="str">
        <f>IF(V88="","",INDEX('Otras referencias'!AO:AQ,MATCH(V88,'Otras referencias'!AO:AO,0),2))</f>
        <v/>
      </c>
      <c r="X88" s="18"/>
      <c r="Y88" s="169" t="str">
        <f>IF(Z88="","",INDEX('Otras referencias'!H:I,MATCH(Z88,'Otras referencias'!I:I,0),1))</f>
        <v/>
      </c>
      <c r="Z88" s="171"/>
      <c r="AA88" s="20"/>
      <c r="AB88" s="12"/>
      <c r="AC88" s="169" t="str">
        <f>IF(AD88="","",INDEX('Otras referencias'!K:L,MATCH(AD88,'Otras referencias'!L:L,0),1))</f>
        <v/>
      </c>
      <c r="AD88" s="67"/>
      <c r="AE88" s="173" t="str">
        <f t="shared" si="8"/>
        <v>---</v>
      </c>
      <c r="AI88" s="59" t="str">
        <f>IF(V88="","",INDEX('Otras referencias'!AO:AQ,MATCH(V88,'Otras referencias'!AO:AO,0),3))</f>
        <v/>
      </c>
      <c r="AJ88" s="59" t="str">
        <f>IF(SUMPRODUCT(--EXACT(K88&amp;M88,$AJ$2:AJ87)),"",K88&amp;M88)</f>
        <v/>
      </c>
      <c r="AK88" s="59" t="str">
        <f>IF(SUMPRODUCT(--EXACT(K88&amp;M88,$AJ$2:AJ87)),"",MAX($AK$3:AK87)+1)</f>
        <v/>
      </c>
    </row>
    <row r="89" spans="1:37" s="59" customFormat="1" ht="15" x14ac:dyDescent="0.25">
      <c r="A89" s="10">
        <f t="shared" si="10"/>
        <v>1</v>
      </c>
      <c r="B89" s="55" t="str">
        <f t="shared" si="11"/>
        <v/>
      </c>
      <c r="C89" s="55">
        <v>87</v>
      </c>
      <c r="D89" s="55" t="str">
        <f t="shared" si="9"/>
        <v/>
      </c>
      <c r="E89" s="56" t="str">
        <f t="shared" si="6"/>
        <v/>
      </c>
      <c r="F89" s="34" t="str">
        <f>IF(L89&lt;&gt;"",CONCATENATE(DIGITADOR!$B$2,$A$2,DIGITADOR!$M$1,A89),"")</f>
        <v/>
      </c>
      <c r="G89" s="37"/>
      <c r="H89" s="4"/>
      <c r="I89" s="60" t="str">
        <f t="shared" si="7"/>
        <v/>
      </c>
      <c r="J89" s="166" t="str">
        <f>IF(K89="","",INDEX('Otras referencias'!$AG:$AH,MATCH(K89,'Otras referencias'!$AG:$AG,0),2))</f>
        <v/>
      </c>
      <c r="K89" s="171"/>
      <c r="L89" s="58" t="str">
        <f>IF(J89="","",INDEX(referentes!$S:$W,MATCH(J89,referentes!$S:$S,0),1))</f>
        <v/>
      </c>
      <c r="M89" s="32"/>
      <c r="N89" s="43"/>
      <c r="O89" s="1"/>
      <c r="P89" s="225"/>
      <c r="Q89" s="226" t="str">
        <f>IF(P89="","",INDEX(referentes!$J:$K,MATCH(P89,referentes!$J:$J,0),2))</f>
        <v/>
      </c>
      <c r="R89" s="21"/>
      <c r="S89" s="26"/>
      <c r="T89" s="222"/>
      <c r="U89" s="223" t="str">
        <f>IF(T89="","",INDEX(referentes!D:E,MATCH(T89,referentes!D:D,0),2))</f>
        <v/>
      </c>
      <c r="V89" s="222"/>
      <c r="W89" s="224" t="str">
        <f>IF(V89="","",INDEX('Otras referencias'!AO:AQ,MATCH(V89,'Otras referencias'!AO:AO,0),2))</f>
        <v/>
      </c>
      <c r="X89" s="18"/>
      <c r="Y89" s="169" t="str">
        <f>IF(Z89="","",INDEX('Otras referencias'!H:I,MATCH(Z89,'Otras referencias'!I:I,0),1))</f>
        <v/>
      </c>
      <c r="Z89" s="171"/>
      <c r="AA89" s="21"/>
      <c r="AB89" s="11"/>
      <c r="AC89" s="169" t="str">
        <f>IF(AD89="","",INDEX('Otras referencias'!K:L,MATCH(AD89,'Otras referencias'!L:L,0),1))</f>
        <v/>
      </c>
      <c r="AD89" s="67"/>
      <c r="AE89" s="173" t="str">
        <f t="shared" si="8"/>
        <v>---</v>
      </c>
      <c r="AI89" s="59" t="str">
        <f>IF(V89="","",INDEX('Otras referencias'!AO:AQ,MATCH(V89,'Otras referencias'!AO:AO,0),3))</f>
        <v/>
      </c>
      <c r="AJ89" s="59" t="str">
        <f>IF(SUMPRODUCT(--EXACT(K89&amp;M89,$AJ$2:AJ88)),"",K89&amp;M89)</f>
        <v/>
      </c>
      <c r="AK89" s="59" t="str">
        <f>IF(SUMPRODUCT(--EXACT(K89&amp;M89,$AJ$2:AJ88)),"",MAX($AK$3:AK88)+1)</f>
        <v/>
      </c>
    </row>
    <row r="90" spans="1:37" s="59" customFormat="1" ht="15" x14ac:dyDescent="0.25">
      <c r="A90" s="10">
        <f t="shared" si="10"/>
        <v>1</v>
      </c>
      <c r="B90" s="55" t="str">
        <f t="shared" si="11"/>
        <v/>
      </c>
      <c r="C90" s="55">
        <v>88</v>
      </c>
      <c r="D90" s="55" t="str">
        <f t="shared" si="9"/>
        <v/>
      </c>
      <c r="E90" s="56" t="str">
        <f t="shared" si="6"/>
        <v/>
      </c>
      <c r="F90" s="34" t="str">
        <f>IF(L90&lt;&gt;"",CONCATENATE(DIGITADOR!$B$2,$A$2,DIGITADOR!$M$1,A90),"")</f>
        <v/>
      </c>
      <c r="G90" s="36"/>
      <c r="H90" s="4"/>
      <c r="I90" s="60" t="str">
        <f t="shared" si="7"/>
        <v/>
      </c>
      <c r="J90" s="166" t="str">
        <f>IF(K90="","",INDEX('Otras referencias'!$AG:$AH,MATCH(K90,'Otras referencias'!$AG:$AG,0),2))</f>
        <v/>
      </c>
      <c r="K90" s="171"/>
      <c r="L90" s="58" t="str">
        <f>IF(J90="","",INDEX(referentes!$S:$W,MATCH(J90,referentes!$S:$S,0),1))</f>
        <v/>
      </c>
      <c r="M90" s="32"/>
      <c r="N90" s="42"/>
      <c r="O90" s="1"/>
      <c r="P90" s="225"/>
      <c r="Q90" s="226" t="str">
        <f>IF(P90="","",INDEX(referentes!$J:$K,MATCH(P90,referentes!$J:$J,0),2))</f>
        <v/>
      </c>
      <c r="R90" s="20"/>
      <c r="S90" s="26"/>
      <c r="T90" s="222"/>
      <c r="U90" s="223" t="str">
        <f>IF(T90="","",INDEX(referentes!D:E,MATCH(T90,referentes!D:D,0),2))</f>
        <v/>
      </c>
      <c r="V90" s="222"/>
      <c r="W90" s="224" t="str">
        <f>IF(V90="","",INDEX('Otras referencias'!AO:AQ,MATCH(V90,'Otras referencias'!AO:AO,0),2))</f>
        <v/>
      </c>
      <c r="X90" s="18"/>
      <c r="Y90" s="169" t="str">
        <f>IF(Z90="","",INDEX('Otras referencias'!H:I,MATCH(Z90,'Otras referencias'!I:I,0),1))</f>
        <v/>
      </c>
      <c r="Z90" s="171"/>
      <c r="AA90" s="20"/>
      <c r="AB90" s="12"/>
      <c r="AC90" s="169" t="str">
        <f>IF(AD90="","",INDEX('Otras referencias'!K:L,MATCH(AD90,'Otras referencias'!L:L,0),1))</f>
        <v/>
      </c>
      <c r="AD90" s="67"/>
      <c r="AE90" s="173" t="str">
        <f t="shared" si="8"/>
        <v>---</v>
      </c>
      <c r="AI90" s="59" t="str">
        <f>IF(V90="","",INDEX('Otras referencias'!AO:AQ,MATCH(V90,'Otras referencias'!AO:AO,0),3))</f>
        <v/>
      </c>
      <c r="AJ90" s="59" t="str">
        <f>IF(SUMPRODUCT(--EXACT(K90&amp;M90,$AJ$2:AJ89)),"",K90&amp;M90)</f>
        <v/>
      </c>
      <c r="AK90" s="59" t="str">
        <f>IF(SUMPRODUCT(--EXACT(K90&amp;M90,$AJ$2:AJ89)),"",MAX($AK$3:AK89)+1)</f>
        <v/>
      </c>
    </row>
    <row r="91" spans="1:37" s="59" customFormat="1" ht="15" x14ac:dyDescent="0.25">
      <c r="A91" s="10">
        <f t="shared" si="10"/>
        <v>1</v>
      </c>
      <c r="B91" s="55" t="str">
        <f t="shared" si="11"/>
        <v/>
      </c>
      <c r="C91" s="55">
        <v>89</v>
      </c>
      <c r="D91" s="55" t="str">
        <f t="shared" si="9"/>
        <v/>
      </c>
      <c r="E91" s="56" t="str">
        <f t="shared" si="6"/>
        <v/>
      </c>
      <c r="F91" s="34" t="str">
        <f>IF(L91&lt;&gt;"",CONCATENATE(DIGITADOR!$B$2,$A$2,DIGITADOR!$M$1,A91),"")</f>
        <v/>
      </c>
      <c r="G91" s="37"/>
      <c r="H91" s="4"/>
      <c r="I91" s="60" t="str">
        <f t="shared" si="7"/>
        <v/>
      </c>
      <c r="J91" s="166" t="str">
        <f>IF(K91="","",INDEX('Otras referencias'!$AG:$AH,MATCH(K91,'Otras referencias'!$AG:$AG,0),2))</f>
        <v/>
      </c>
      <c r="K91" s="171"/>
      <c r="L91" s="58" t="str">
        <f>IF(J91="","",INDEX(referentes!$S:$W,MATCH(J91,referentes!$S:$S,0),1))</f>
        <v/>
      </c>
      <c r="M91" s="32"/>
      <c r="N91" s="43"/>
      <c r="O91" s="1"/>
      <c r="P91" s="225"/>
      <c r="Q91" s="226" t="str">
        <f>IF(P91="","",INDEX(referentes!$J:$K,MATCH(P91,referentes!$J:$J,0),2))</f>
        <v/>
      </c>
      <c r="R91" s="21"/>
      <c r="S91" s="26"/>
      <c r="T91" s="222"/>
      <c r="U91" s="223" t="str">
        <f>IF(T91="","",INDEX(referentes!D:E,MATCH(T91,referentes!D:D,0),2))</f>
        <v/>
      </c>
      <c r="V91" s="222"/>
      <c r="W91" s="224" t="str">
        <f>IF(V91="","",INDEX('Otras referencias'!AO:AQ,MATCH(V91,'Otras referencias'!AO:AO,0),2))</f>
        <v/>
      </c>
      <c r="X91" s="18"/>
      <c r="Y91" s="169" t="str">
        <f>IF(Z91="","",INDEX('Otras referencias'!H:I,MATCH(Z91,'Otras referencias'!I:I,0),1))</f>
        <v/>
      </c>
      <c r="Z91" s="171"/>
      <c r="AA91" s="21"/>
      <c r="AB91" s="11"/>
      <c r="AC91" s="169" t="str">
        <f>IF(AD91="","",INDEX('Otras referencias'!K:L,MATCH(AD91,'Otras referencias'!L:L,0),1))</f>
        <v/>
      </c>
      <c r="AD91" s="67"/>
      <c r="AE91" s="173" t="str">
        <f t="shared" si="8"/>
        <v>---</v>
      </c>
      <c r="AI91" s="59" t="str">
        <f>IF(V91="","",INDEX('Otras referencias'!AO:AQ,MATCH(V91,'Otras referencias'!AO:AO,0),3))</f>
        <v/>
      </c>
      <c r="AJ91" s="59" t="str">
        <f>IF(SUMPRODUCT(--EXACT(K91&amp;M91,$AJ$2:AJ90)),"",K91&amp;M91)</f>
        <v/>
      </c>
      <c r="AK91" s="59" t="str">
        <f>IF(SUMPRODUCT(--EXACT(K91&amp;M91,$AJ$2:AJ90)),"",MAX($AK$3:AK90)+1)</f>
        <v/>
      </c>
    </row>
    <row r="92" spans="1:37" s="59" customFormat="1" ht="15" x14ac:dyDescent="0.25">
      <c r="A92" s="10">
        <f t="shared" si="10"/>
        <v>1</v>
      </c>
      <c r="B92" s="55" t="str">
        <f t="shared" si="11"/>
        <v/>
      </c>
      <c r="C92" s="55">
        <v>90</v>
      </c>
      <c r="D92" s="55" t="str">
        <f t="shared" si="9"/>
        <v/>
      </c>
      <c r="E92" s="56" t="str">
        <f t="shared" si="6"/>
        <v/>
      </c>
      <c r="F92" s="34" t="str">
        <f>IF(L92&lt;&gt;"",CONCATENATE(DIGITADOR!$B$2,$A$2,DIGITADOR!$M$1,A92),"")</f>
        <v/>
      </c>
      <c r="G92" s="36"/>
      <c r="H92" s="4"/>
      <c r="I92" s="60" t="str">
        <f t="shared" si="7"/>
        <v/>
      </c>
      <c r="J92" s="166" t="str">
        <f>IF(K92="","",INDEX('Otras referencias'!$AG:$AH,MATCH(K92,'Otras referencias'!$AG:$AG,0),2))</f>
        <v/>
      </c>
      <c r="K92" s="171"/>
      <c r="L92" s="58" t="str">
        <f>IF(J92="","",INDEX(referentes!$S:$W,MATCH(J92,referentes!$S:$S,0),1))</f>
        <v/>
      </c>
      <c r="M92" s="32"/>
      <c r="N92" s="42"/>
      <c r="O92" s="1"/>
      <c r="P92" s="225"/>
      <c r="Q92" s="226" t="str">
        <f>IF(P92="","",INDEX(referentes!$J:$K,MATCH(P92,referentes!$J:$J,0),2))</f>
        <v/>
      </c>
      <c r="R92" s="20"/>
      <c r="S92" s="26"/>
      <c r="T92" s="222"/>
      <c r="U92" s="223" t="str">
        <f>IF(T92="","",INDEX(referentes!D:E,MATCH(T92,referentes!D:D,0),2))</f>
        <v/>
      </c>
      <c r="V92" s="222"/>
      <c r="W92" s="224" t="str">
        <f>IF(V92="","",INDEX('Otras referencias'!AO:AQ,MATCH(V92,'Otras referencias'!AO:AO,0),2))</f>
        <v/>
      </c>
      <c r="X92" s="18"/>
      <c r="Y92" s="169" t="str">
        <f>IF(Z92="","",INDEX('Otras referencias'!H:I,MATCH(Z92,'Otras referencias'!I:I,0),1))</f>
        <v/>
      </c>
      <c r="Z92" s="171"/>
      <c r="AA92" s="20"/>
      <c r="AB92" s="12"/>
      <c r="AC92" s="169" t="str">
        <f>IF(AD92="","",INDEX('Otras referencias'!K:L,MATCH(AD92,'Otras referencias'!L:L,0),1))</f>
        <v/>
      </c>
      <c r="AD92" s="67"/>
      <c r="AE92" s="173" t="str">
        <f t="shared" si="8"/>
        <v>---</v>
      </c>
      <c r="AI92" s="59" t="str">
        <f>IF(V92="","",INDEX('Otras referencias'!AO:AQ,MATCH(V92,'Otras referencias'!AO:AO,0),3))</f>
        <v/>
      </c>
      <c r="AJ92" s="59" t="str">
        <f>IF(SUMPRODUCT(--EXACT(K92&amp;M92,$AJ$2:AJ91)),"",K92&amp;M92)</f>
        <v/>
      </c>
      <c r="AK92" s="59" t="str">
        <f>IF(SUMPRODUCT(--EXACT(K92&amp;M92,$AJ$2:AJ91)),"",MAX($AK$3:AK91)+1)</f>
        <v/>
      </c>
    </row>
    <row r="93" spans="1:37" s="59" customFormat="1" ht="15" x14ac:dyDescent="0.25">
      <c r="A93" s="10">
        <f t="shared" si="10"/>
        <v>1</v>
      </c>
      <c r="B93" s="55" t="str">
        <f t="shared" si="11"/>
        <v/>
      </c>
      <c r="C93" s="55">
        <v>91</v>
      </c>
      <c r="D93" s="55" t="str">
        <f t="shared" si="9"/>
        <v/>
      </c>
      <c r="E93" s="56" t="str">
        <f t="shared" si="6"/>
        <v/>
      </c>
      <c r="F93" s="34" t="str">
        <f>IF(L93&lt;&gt;"",CONCATENATE(DIGITADOR!$B$2,$A$2,DIGITADOR!$M$1,A93),"")</f>
        <v/>
      </c>
      <c r="G93" s="37"/>
      <c r="H93" s="4"/>
      <c r="I93" s="60" t="str">
        <f t="shared" si="7"/>
        <v/>
      </c>
      <c r="J93" s="166" t="str">
        <f>IF(K93="","",INDEX('Otras referencias'!$AG:$AH,MATCH(K93,'Otras referencias'!$AG:$AG,0),2))</f>
        <v/>
      </c>
      <c r="K93" s="171"/>
      <c r="L93" s="58" t="str">
        <f>IF(J93="","",INDEX(referentes!$S:$W,MATCH(J93,referentes!$S:$S,0),1))</f>
        <v/>
      </c>
      <c r="M93" s="32"/>
      <c r="N93" s="43"/>
      <c r="O93" s="1"/>
      <c r="P93" s="225"/>
      <c r="Q93" s="226" t="str">
        <f>IF(P93="","",INDEX(referentes!$J:$K,MATCH(P93,referentes!$J:$J,0),2))</f>
        <v/>
      </c>
      <c r="R93" s="21"/>
      <c r="S93" s="26"/>
      <c r="T93" s="222"/>
      <c r="U93" s="223" t="str">
        <f>IF(T93="","",INDEX(referentes!D:E,MATCH(T93,referentes!D:D,0),2))</f>
        <v/>
      </c>
      <c r="V93" s="222"/>
      <c r="W93" s="224" t="str">
        <f>IF(V93="","",INDEX('Otras referencias'!AO:AQ,MATCH(V93,'Otras referencias'!AO:AO,0),2))</f>
        <v/>
      </c>
      <c r="X93" s="18"/>
      <c r="Y93" s="169" t="str">
        <f>IF(Z93="","",INDEX('Otras referencias'!H:I,MATCH(Z93,'Otras referencias'!I:I,0),1))</f>
        <v/>
      </c>
      <c r="Z93" s="171"/>
      <c r="AA93" s="21"/>
      <c r="AB93" s="11"/>
      <c r="AC93" s="169" t="str">
        <f>IF(AD93="","",INDEX('Otras referencias'!K:L,MATCH(AD93,'Otras referencias'!L:L,0),1))</f>
        <v/>
      </c>
      <c r="AD93" s="67"/>
      <c r="AE93" s="173" t="str">
        <f t="shared" si="8"/>
        <v>---</v>
      </c>
      <c r="AI93" s="59" t="str">
        <f>IF(V93="","",INDEX('Otras referencias'!AO:AQ,MATCH(V93,'Otras referencias'!AO:AO,0),3))</f>
        <v/>
      </c>
      <c r="AJ93" s="59" t="str">
        <f>IF(SUMPRODUCT(--EXACT(K93&amp;M93,$AJ$2:AJ92)),"",K93&amp;M93)</f>
        <v/>
      </c>
      <c r="AK93" s="59" t="str">
        <f>IF(SUMPRODUCT(--EXACT(K93&amp;M93,$AJ$2:AJ92)),"",MAX($AK$3:AK92)+1)</f>
        <v/>
      </c>
    </row>
    <row r="94" spans="1:37" s="59" customFormat="1" ht="15" x14ac:dyDescent="0.25">
      <c r="A94" s="10">
        <f t="shared" si="10"/>
        <v>1</v>
      </c>
      <c r="B94" s="55" t="str">
        <f t="shared" si="11"/>
        <v/>
      </c>
      <c r="C94" s="55">
        <v>92</v>
      </c>
      <c r="D94" s="55" t="str">
        <f t="shared" si="9"/>
        <v/>
      </c>
      <c r="E94" s="56" t="str">
        <f t="shared" si="6"/>
        <v/>
      </c>
      <c r="F94" s="34" t="str">
        <f>IF(L94&lt;&gt;"",CONCATENATE(DIGITADOR!$B$2,$A$2,DIGITADOR!$M$1,A94),"")</f>
        <v/>
      </c>
      <c r="G94" s="36"/>
      <c r="H94" s="4"/>
      <c r="I94" s="60" t="str">
        <f t="shared" si="7"/>
        <v/>
      </c>
      <c r="J94" s="166" t="str">
        <f>IF(K94="","",INDEX('Otras referencias'!$AG:$AH,MATCH(K94,'Otras referencias'!$AG:$AG,0),2))</f>
        <v/>
      </c>
      <c r="K94" s="171"/>
      <c r="L94" s="58" t="str">
        <f>IF(J94="","",INDEX(referentes!$S:$W,MATCH(J94,referentes!$S:$S,0),1))</f>
        <v/>
      </c>
      <c r="M94" s="32"/>
      <c r="N94" s="42"/>
      <c r="O94" s="1"/>
      <c r="P94" s="225"/>
      <c r="Q94" s="226" t="str">
        <f>IF(P94="","",INDEX(referentes!$J:$K,MATCH(P94,referentes!$J:$J,0),2))</f>
        <v/>
      </c>
      <c r="R94" s="20"/>
      <c r="S94" s="26"/>
      <c r="T94" s="222"/>
      <c r="U94" s="223" t="str">
        <f>IF(T94="","",INDEX(referentes!D:E,MATCH(T94,referentes!D:D,0),2))</f>
        <v/>
      </c>
      <c r="V94" s="222"/>
      <c r="W94" s="224" t="str">
        <f>IF(V94="","",INDEX('Otras referencias'!AO:AQ,MATCH(V94,'Otras referencias'!AO:AO,0),2))</f>
        <v/>
      </c>
      <c r="X94" s="18"/>
      <c r="Y94" s="169" t="str">
        <f>IF(Z94="","",INDEX('Otras referencias'!H:I,MATCH(Z94,'Otras referencias'!I:I,0),1))</f>
        <v/>
      </c>
      <c r="Z94" s="171"/>
      <c r="AA94" s="20"/>
      <c r="AB94" s="12"/>
      <c r="AC94" s="169" t="str">
        <f>IF(AD94="","",INDEX('Otras referencias'!K:L,MATCH(AD94,'Otras referencias'!L:L,0),1))</f>
        <v/>
      </c>
      <c r="AD94" s="67"/>
      <c r="AE94" s="173" t="str">
        <f t="shared" si="8"/>
        <v>---</v>
      </c>
      <c r="AI94" s="59" t="str">
        <f>IF(V94="","",INDEX('Otras referencias'!AO:AQ,MATCH(V94,'Otras referencias'!AO:AO,0),3))</f>
        <v/>
      </c>
      <c r="AJ94" s="59" t="str">
        <f>IF(SUMPRODUCT(--EXACT(K94&amp;M94,$AJ$2:AJ93)),"",K94&amp;M94)</f>
        <v/>
      </c>
      <c r="AK94" s="59" t="str">
        <f>IF(SUMPRODUCT(--EXACT(K94&amp;M94,$AJ$2:AJ93)),"",MAX($AK$3:AK93)+1)</f>
        <v/>
      </c>
    </row>
    <row r="95" spans="1:37" s="59" customFormat="1" ht="15" x14ac:dyDescent="0.25">
      <c r="A95" s="10">
        <f t="shared" si="10"/>
        <v>1</v>
      </c>
      <c r="B95" s="55" t="str">
        <f t="shared" si="11"/>
        <v/>
      </c>
      <c r="C95" s="55">
        <v>93</v>
      </c>
      <c r="D95" s="55" t="str">
        <f t="shared" si="9"/>
        <v/>
      </c>
      <c r="E95" s="56" t="str">
        <f t="shared" si="6"/>
        <v/>
      </c>
      <c r="F95" s="34" t="str">
        <f>IF(L95&lt;&gt;"",CONCATENATE(DIGITADOR!$B$2,$A$2,DIGITADOR!$M$1,A95),"")</f>
        <v/>
      </c>
      <c r="G95" s="37"/>
      <c r="H95" s="4"/>
      <c r="I95" s="60" t="str">
        <f t="shared" si="7"/>
        <v/>
      </c>
      <c r="J95" s="166" t="str">
        <f>IF(K95="","",INDEX('Otras referencias'!$AG:$AH,MATCH(K95,'Otras referencias'!$AG:$AG,0),2))</f>
        <v/>
      </c>
      <c r="K95" s="171"/>
      <c r="L95" s="58" t="str">
        <f>IF(J95="","",INDEX(referentes!$S:$W,MATCH(J95,referentes!$S:$S,0),1))</f>
        <v/>
      </c>
      <c r="M95" s="32"/>
      <c r="N95" s="43"/>
      <c r="O95" s="1"/>
      <c r="P95" s="225"/>
      <c r="Q95" s="226" t="str">
        <f>IF(P95="","",INDEX(referentes!$J:$K,MATCH(P95,referentes!$J:$J,0),2))</f>
        <v/>
      </c>
      <c r="R95" s="21"/>
      <c r="S95" s="26"/>
      <c r="T95" s="222"/>
      <c r="U95" s="223" t="str">
        <f>IF(T95="","",INDEX(referentes!D:E,MATCH(T95,referentes!D:D,0),2))</f>
        <v/>
      </c>
      <c r="V95" s="222"/>
      <c r="W95" s="224" t="str">
        <f>IF(V95="","",INDEX('Otras referencias'!AO:AQ,MATCH(V95,'Otras referencias'!AO:AO,0),2))</f>
        <v/>
      </c>
      <c r="X95" s="18"/>
      <c r="Y95" s="169" t="str">
        <f>IF(Z95="","",INDEX('Otras referencias'!H:I,MATCH(Z95,'Otras referencias'!I:I,0),1))</f>
        <v/>
      </c>
      <c r="Z95" s="171"/>
      <c r="AA95" s="21"/>
      <c r="AB95" s="11"/>
      <c r="AC95" s="169" t="str">
        <f>IF(AD95="","",INDEX('Otras referencias'!K:L,MATCH(AD95,'Otras referencias'!L:L,0),1))</f>
        <v/>
      </c>
      <c r="AD95" s="67"/>
      <c r="AE95" s="173" t="str">
        <f t="shared" si="8"/>
        <v>---</v>
      </c>
      <c r="AI95" s="59" t="str">
        <f>IF(V95="","",INDEX('Otras referencias'!AO:AQ,MATCH(V95,'Otras referencias'!AO:AO,0),3))</f>
        <v/>
      </c>
      <c r="AJ95" s="59" t="str">
        <f>IF(SUMPRODUCT(--EXACT(K95&amp;M95,$AJ$2:AJ94)),"",K95&amp;M95)</f>
        <v/>
      </c>
      <c r="AK95" s="59" t="str">
        <f>IF(SUMPRODUCT(--EXACT(K95&amp;M95,$AJ$2:AJ94)),"",MAX($AK$3:AK94)+1)</f>
        <v/>
      </c>
    </row>
    <row r="96" spans="1:37" s="59" customFormat="1" ht="15" x14ac:dyDescent="0.25">
      <c r="A96" s="10">
        <f t="shared" si="10"/>
        <v>1</v>
      </c>
      <c r="B96" s="55" t="str">
        <f t="shared" si="11"/>
        <v/>
      </c>
      <c r="C96" s="55">
        <v>94</v>
      </c>
      <c r="D96" s="55" t="str">
        <f t="shared" si="9"/>
        <v/>
      </c>
      <c r="E96" s="56" t="str">
        <f t="shared" si="6"/>
        <v/>
      </c>
      <c r="F96" s="34" t="str">
        <f>IF(L96&lt;&gt;"",CONCATENATE(DIGITADOR!$B$2,$A$2,DIGITADOR!$M$1,A96),"")</f>
        <v/>
      </c>
      <c r="G96" s="36"/>
      <c r="H96" s="4"/>
      <c r="I96" s="60" t="str">
        <f t="shared" si="7"/>
        <v/>
      </c>
      <c r="J96" s="166" t="str">
        <f>IF(K96="","",INDEX('Otras referencias'!$AG:$AH,MATCH(K96,'Otras referencias'!$AG:$AG,0),2))</f>
        <v/>
      </c>
      <c r="K96" s="171"/>
      <c r="L96" s="58" t="str">
        <f>IF(J96="","",INDEX(referentes!$S:$W,MATCH(J96,referentes!$S:$S,0),1))</f>
        <v/>
      </c>
      <c r="M96" s="32"/>
      <c r="N96" s="42"/>
      <c r="O96" s="1"/>
      <c r="P96" s="225"/>
      <c r="Q96" s="226" t="str">
        <f>IF(P96="","",INDEX(referentes!$J:$K,MATCH(P96,referentes!$J:$J,0),2))</f>
        <v/>
      </c>
      <c r="R96" s="20"/>
      <c r="S96" s="26"/>
      <c r="T96" s="222"/>
      <c r="U96" s="223" t="str">
        <f>IF(T96="","",INDEX(referentes!D:E,MATCH(T96,referentes!D:D,0),2))</f>
        <v/>
      </c>
      <c r="V96" s="222"/>
      <c r="W96" s="224" t="str">
        <f>IF(V96="","",INDEX('Otras referencias'!AO:AQ,MATCH(V96,'Otras referencias'!AO:AO,0),2))</f>
        <v/>
      </c>
      <c r="X96" s="18"/>
      <c r="Y96" s="169" t="str">
        <f>IF(Z96="","",INDEX('Otras referencias'!H:I,MATCH(Z96,'Otras referencias'!I:I,0),1))</f>
        <v/>
      </c>
      <c r="Z96" s="171"/>
      <c r="AA96" s="20"/>
      <c r="AB96" s="12"/>
      <c r="AC96" s="169" t="str">
        <f>IF(AD96="","",INDEX('Otras referencias'!K:L,MATCH(AD96,'Otras referencias'!L:L,0),1))</f>
        <v/>
      </c>
      <c r="AD96" s="67"/>
      <c r="AE96" s="173" t="str">
        <f t="shared" si="8"/>
        <v>---</v>
      </c>
      <c r="AI96" s="59" t="str">
        <f>IF(V96="","",INDEX('Otras referencias'!AO:AQ,MATCH(V96,'Otras referencias'!AO:AO,0),3))</f>
        <v/>
      </c>
      <c r="AJ96" s="59" t="str">
        <f>IF(SUMPRODUCT(--EXACT(K96&amp;M96,$AJ$2:AJ95)),"",K96&amp;M96)</f>
        <v/>
      </c>
      <c r="AK96" s="59" t="str">
        <f>IF(SUMPRODUCT(--EXACT(K96&amp;M96,$AJ$2:AJ95)),"",MAX($AK$3:AK95)+1)</f>
        <v/>
      </c>
    </row>
    <row r="97" spans="1:37" s="59" customFormat="1" ht="15" x14ac:dyDescent="0.25">
      <c r="A97" s="10">
        <f t="shared" si="10"/>
        <v>1</v>
      </c>
      <c r="B97" s="55" t="str">
        <f t="shared" si="11"/>
        <v/>
      </c>
      <c r="C97" s="55">
        <v>95</v>
      </c>
      <c r="D97" s="55" t="str">
        <f t="shared" si="9"/>
        <v/>
      </c>
      <c r="E97" s="56" t="str">
        <f t="shared" si="6"/>
        <v/>
      </c>
      <c r="F97" s="34" t="str">
        <f>IF(L97&lt;&gt;"",CONCATENATE(DIGITADOR!$B$2,$A$2,DIGITADOR!$M$1,A97),"")</f>
        <v/>
      </c>
      <c r="G97" s="37"/>
      <c r="H97" s="4"/>
      <c r="I97" s="60" t="str">
        <f t="shared" si="7"/>
        <v/>
      </c>
      <c r="J97" s="166" t="str">
        <f>IF(K97="","",INDEX('Otras referencias'!$AG:$AH,MATCH(K97,'Otras referencias'!$AG:$AG,0),2))</f>
        <v/>
      </c>
      <c r="K97" s="171"/>
      <c r="L97" s="58" t="str">
        <f>IF(J97="","",INDEX(referentes!$S:$W,MATCH(J97,referentes!$S:$S,0),1))</f>
        <v/>
      </c>
      <c r="M97" s="32"/>
      <c r="N97" s="43"/>
      <c r="O97" s="1"/>
      <c r="P97" s="225"/>
      <c r="Q97" s="226" t="str">
        <f>IF(P97="","",INDEX(referentes!$J:$K,MATCH(P97,referentes!$J:$J,0),2))</f>
        <v/>
      </c>
      <c r="R97" s="21"/>
      <c r="S97" s="26"/>
      <c r="T97" s="222"/>
      <c r="U97" s="223" t="str">
        <f>IF(T97="","",INDEX(referentes!D:E,MATCH(T97,referentes!D:D,0),2))</f>
        <v/>
      </c>
      <c r="V97" s="222"/>
      <c r="W97" s="224" t="str">
        <f>IF(V97="","",INDEX('Otras referencias'!AO:AQ,MATCH(V97,'Otras referencias'!AO:AO,0),2))</f>
        <v/>
      </c>
      <c r="X97" s="18"/>
      <c r="Y97" s="169" t="str">
        <f>IF(Z97="","",INDEX('Otras referencias'!H:I,MATCH(Z97,'Otras referencias'!I:I,0),1))</f>
        <v/>
      </c>
      <c r="Z97" s="171"/>
      <c r="AA97" s="21"/>
      <c r="AB97" s="11"/>
      <c r="AC97" s="169" t="str">
        <f>IF(AD97="","",INDEX('Otras referencias'!K:L,MATCH(AD97,'Otras referencias'!L:L,0),1))</f>
        <v/>
      </c>
      <c r="AD97" s="67"/>
      <c r="AE97" s="173" t="str">
        <f t="shared" si="8"/>
        <v>---</v>
      </c>
      <c r="AI97" s="59" t="str">
        <f>IF(V97="","",INDEX('Otras referencias'!AO:AQ,MATCH(V97,'Otras referencias'!AO:AO,0),3))</f>
        <v/>
      </c>
      <c r="AJ97" s="59" t="str">
        <f>IF(SUMPRODUCT(--EXACT(K97&amp;M97,$AJ$2:AJ96)),"",K97&amp;M97)</f>
        <v/>
      </c>
      <c r="AK97" s="59" t="str">
        <f>IF(SUMPRODUCT(--EXACT(K97&amp;M97,$AJ$2:AJ96)),"",MAX($AK$3:AK96)+1)</f>
        <v/>
      </c>
    </row>
    <row r="98" spans="1:37" s="59" customFormat="1" ht="15" x14ac:dyDescent="0.25">
      <c r="A98" s="10">
        <f t="shared" si="10"/>
        <v>1</v>
      </c>
      <c r="B98" s="55" t="str">
        <f t="shared" si="11"/>
        <v/>
      </c>
      <c r="C98" s="55">
        <v>96</v>
      </c>
      <c r="D98" s="55" t="str">
        <f t="shared" si="9"/>
        <v/>
      </c>
      <c r="E98" s="56" t="str">
        <f t="shared" si="6"/>
        <v/>
      </c>
      <c r="F98" s="34" t="str">
        <f>IF(L98&lt;&gt;"",CONCATENATE(DIGITADOR!$B$2,$A$2,DIGITADOR!$M$1,A98),"")</f>
        <v/>
      </c>
      <c r="G98" s="36"/>
      <c r="H98" s="4"/>
      <c r="I98" s="60" t="str">
        <f t="shared" si="7"/>
        <v/>
      </c>
      <c r="J98" s="166" t="str">
        <f>IF(K98="","",INDEX('Otras referencias'!$AG:$AH,MATCH(K98,'Otras referencias'!$AG:$AG,0),2))</f>
        <v/>
      </c>
      <c r="K98" s="171"/>
      <c r="L98" s="58" t="str">
        <f>IF(J98="","",INDEX(referentes!$S:$W,MATCH(J98,referentes!$S:$S,0),1))</f>
        <v/>
      </c>
      <c r="M98" s="32"/>
      <c r="N98" s="42"/>
      <c r="O98" s="1"/>
      <c r="P98" s="225"/>
      <c r="Q98" s="226" t="str">
        <f>IF(P98="","",INDEX(referentes!$J:$K,MATCH(P98,referentes!$J:$J,0),2))</f>
        <v/>
      </c>
      <c r="R98" s="20"/>
      <c r="S98" s="26"/>
      <c r="T98" s="222"/>
      <c r="U98" s="223" t="str">
        <f>IF(T98="","",INDEX(referentes!D:E,MATCH(T98,referentes!D:D,0),2))</f>
        <v/>
      </c>
      <c r="V98" s="222"/>
      <c r="W98" s="224" t="str">
        <f>IF(V98="","",INDEX('Otras referencias'!AO:AQ,MATCH(V98,'Otras referencias'!AO:AO,0),2))</f>
        <v/>
      </c>
      <c r="X98" s="18"/>
      <c r="Y98" s="169" t="str">
        <f>IF(Z98="","",INDEX('Otras referencias'!H:I,MATCH(Z98,'Otras referencias'!I:I,0),1))</f>
        <v/>
      </c>
      <c r="Z98" s="171"/>
      <c r="AA98" s="20"/>
      <c r="AB98" s="12"/>
      <c r="AC98" s="169" t="str">
        <f>IF(AD98="","",INDEX('Otras referencias'!K:L,MATCH(AD98,'Otras referencias'!L:L,0),1))</f>
        <v/>
      </c>
      <c r="AD98" s="67"/>
      <c r="AE98" s="173" t="str">
        <f t="shared" si="8"/>
        <v>---</v>
      </c>
      <c r="AI98" s="59" t="str">
        <f>IF(V98="","",INDEX('Otras referencias'!AO:AQ,MATCH(V98,'Otras referencias'!AO:AO,0),3))</f>
        <v/>
      </c>
      <c r="AJ98" s="59" t="str">
        <f>IF(SUMPRODUCT(--EXACT(K98&amp;M98,$AJ$2:AJ97)),"",K98&amp;M98)</f>
        <v/>
      </c>
      <c r="AK98" s="59" t="str">
        <f>IF(SUMPRODUCT(--EXACT(K98&amp;M98,$AJ$2:AJ97)),"",MAX($AK$3:AK97)+1)</f>
        <v/>
      </c>
    </row>
    <row r="99" spans="1:37" s="59" customFormat="1" ht="15" x14ac:dyDescent="0.25">
      <c r="A99" s="10">
        <f t="shared" si="10"/>
        <v>1</v>
      </c>
      <c r="B99" s="55" t="str">
        <f t="shared" si="11"/>
        <v/>
      </c>
      <c r="C99" s="55">
        <v>97</v>
      </c>
      <c r="D99" s="55" t="str">
        <f t="shared" si="9"/>
        <v/>
      </c>
      <c r="E99" s="56" t="str">
        <f t="shared" si="6"/>
        <v/>
      </c>
      <c r="F99" s="34" t="str">
        <f>IF(L99&lt;&gt;"",CONCATENATE(DIGITADOR!$B$2,$A$2,DIGITADOR!$M$1,A99),"")</f>
        <v/>
      </c>
      <c r="G99" s="37"/>
      <c r="H99" s="4"/>
      <c r="I99" s="60" t="str">
        <f t="shared" si="7"/>
        <v/>
      </c>
      <c r="J99" s="166" t="str">
        <f>IF(K99="","",INDEX('Otras referencias'!$AG:$AH,MATCH(K99,'Otras referencias'!$AG:$AG,0),2))</f>
        <v/>
      </c>
      <c r="K99" s="171"/>
      <c r="L99" s="58" t="str">
        <f>IF(J99="","",INDEX(referentes!$S:$W,MATCH(J99,referentes!$S:$S,0),1))</f>
        <v/>
      </c>
      <c r="M99" s="32"/>
      <c r="N99" s="43"/>
      <c r="O99" s="1"/>
      <c r="P99" s="225"/>
      <c r="Q99" s="226" t="str">
        <f>IF(P99="","",INDEX(referentes!$J:$K,MATCH(P99,referentes!$J:$J,0),2))</f>
        <v/>
      </c>
      <c r="R99" s="21"/>
      <c r="S99" s="26"/>
      <c r="T99" s="222"/>
      <c r="U99" s="223" t="str">
        <f>IF(T99="","",INDEX(referentes!D:E,MATCH(T99,referentes!D:D,0),2))</f>
        <v/>
      </c>
      <c r="V99" s="222"/>
      <c r="W99" s="224" t="str">
        <f>IF(V99="","",INDEX('Otras referencias'!AO:AQ,MATCH(V99,'Otras referencias'!AO:AO,0),2))</f>
        <v/>
      </c>
      <c r="X99" s="18"/>
      <c r="Y99" s="169" t="str">
        <f>IF(Z99="","",INDEX('Otras referencias'!H:I,MATCH(Z99,'Otras referencias'!I:I,0),1))</f>
        <v/>
      </c>
      <c r="Z99" s="171"/>
      <c r="AA99" s="21"/>
      <c r="AB99" s="11"/>
      <c r="AC99" s="169" t="str">
        <f>IF(AD99="","",INDEX('Otras referencias'!K:L,MATCH(AD99,'Otras referencias'!L:L,0),1))</f>
        <v/>
      </c>
      <c r="AD99" s="67"/>
      <c r="AE99" s="173" t="str">
        <f t="shared" si="8"/>
        <v>---</v>
      </c>
      <c r="AI99" s="59" t="str">
        <f>IF(V99="","",INDEX('Otras referencias'!AO:AQ,MATCH(V99,'Otras referencias'!AO:AO,0),3))</f>
        <v/>
      </c>
      <c r="AJ99" s="59" t="str">
        <f>IF(SUMPRODUCT(--EXACT(K99&amp;M99,$AJ$2:AJ98)),"",K99&amp;M99)</f>
        <v/>
      </c>
      <c r="AK99" s="59" t="str">
        <f>IF(SUMPRODUCT(--EXACT(K99&amp;M99,$AJ$2:AJ98)),"",MAX($AK$3:AK98)+1)</f>
        <v/>
      </c>
    </row>
    <row r="100" spans="1:37" s="59" customFormat="1" ht="15" x14ac:dyDescent="0.25">
      <c r="A100" s="10">
        <f t="shared" si="10"/>
        <v>1</v>
      </c>
      <c r="B100" s="55" t="str">
        <f t="shared" si="11"/>
        <v/>
      </c>
      <c r="C100" s="55">
        <v>98</v>
      </c>
      <c r="D100" s="55" t="str">
        <f t="shared" si="9"/>
        <v/>
      </c>
      <c r="E100" s="56" t="str">
        <f t="shared" si="6"/>
        <v/>
      </c>
      <c r="F100" s="34" t="str">
        <f>IF(L100&lt;&gt;"",CONCATENATE(DIGITADOR!$B$2,$A$2,DIGITADOR!$M$1,A100),"")</f>
        <v/>
      </c>
      <c r="G100" s="36"/>
      <c r="H100" s="4"/>
      <c r="I100" s="60" t="str">
        <f t="shared" si="7"/>
        <v/>
      </c>
      <c r="J100" s="166" t="str">
        <f>IF(K100="","",INDEX('Otras referencias'!$AG:$AH,MATCH(K100,'Otras referencias'!$AG:$AG,0),2))</f>
        <v/>
      </c>
      <c r="K100" s="171"/>
      <c r="L100" s="58" t="str">
        <f>IF(J100="","",INDEX(referentes!$S:$W,MATCH(J100,referentes!$S:$S,0),1))</f>
        <v/>
      </c>
      <c r="M100" s="32"/>
      <c r="N100" s="42"/>
      <c r="O100" s="1"/>
      <c r="P100" s="225"/>
      <c r="Q100" s="226" t="str">
        <f>IF(P100="","",INDEX(referentes!$J:$K,MATCH(P100,referentes!$J:$J,0),2))</f>
        <v/>
      </c>
      <c r="R100" s="20"/>
      <c r="S100" s="26"/>
      <c r="T100" s="222"/>
      <c r="U100" s="223" t="str">
        <f>IF(T100="","",INDEX(referentes!D:E,MATCH(T100,referentes!D:D,0),2))</f>
        <v/>
      </c>
      <c r="V100" s="222"/>
      <c r="W100" s="224" t="str">
        <f>IF(V100="","",INDEX('Otras referencias'!AO:AQ,MATCH(V100,'Otras referencias'!AO:AO,0),2))</f>
        <v/>
      </c>
      <c r="X100" s="18"/>
      <c r="Y100" s="169" t="str">
        <f>IF(Z100="","",INDEX('Otras referencias'!H:I,MATCH(Z100,'Otras referencias'!I:I,0),1))</f>
        <v/>
      </c>
      <c r="Z100" s="171"/>
      <c r="AA100" s="20"/>
      <c r="AB100" s="12"/>
      <c r="AC100" s="169" t="str">
        <f>IF(AD100="","",INDEX('Otras referencias'!K:L,MATCH(AD100,'Otras referencias'!L:L,0),1))</f>
        <v/>
      </c>
      <c r="AD100" s="67"/>
      <c r="AE100" s="173" t="str">
        <f t="shared" si="8"/>
        <v>---</v>
      </c>
      <c r="AI100" s="59" t="str">
        <f>IF(V100="","",INDEX('Otras referencias'!AO:AQ,MATCH(V100,'Otras referencias'!AO:AO,0),3))</f>
        <v/>
      </c>
      <c r="AJ100" s="59" t="str">
        <f>IF(SUMPRODUCT(--EXACT(K100&amp;M100,$AJ$2:AJ99)),"",K100&amp;M100)</f>
        <v/>
      </c>
      <c r="AK100" s="59" t="str">
        <f>IF(SUMPRODUCT(--EXACT(K100&amp;M100,$AJ$2:AJ99)),"",MAX($AK$3:AK99)+1)</f>
        <v/>
      </c>
    </row>
    <row r="101" spans="1:37" s="59" customFormat="1" ht="15" x14ac:dyDescent="0.25">
      <c r="A101" s="10">
        <f t="shared" si="10"/>
        <v>1</v>
      </c>
      <c r="B101" s="55" t="str">
        <f t="shared" si="11"/>
        <v/>
      </c>
      <c r="C101" s="55">
        <v>99</v>
      </c>
      <c r="D101" s="55" t="str">
        <f t="shared" si="9"/>
        <v/>
      </c>
      <c r="E101" s="56" t="str">
        <f t="shared" si="6"/>
        <v/>
      </c>
      <c r="F101" s="34" t="str">
        <f>IF(L101&lt;&gt;"",CONCATENATE(DIGITADOR!$B$2,$A$2,DIGITADOR!$M$1,A101),"")</f>
        <v/>
      </c>
      <c r="G101" s="37"/>
      <c r="H101" s="4"/>
      <c r="I101" s="60" t="str">
        <f t="shared" si="7"/>
        <v/>
      </c>
      <c r="J101" s="166" t="str">
        <f>IF(K101="","",INDEX('Otras referencias'!$AG:$AH,MATCH(K101,'Otras referencias'!$AG:$AG,0),2))</f>
        <v/>
      </c>
      <c r="K101" s="171"/>
      <c r="L101" s="58" t="str">
        <f>IF(J101="","",INDEX(referentes!$S:$W,MATCH(J101,referentes!$S:$S,0),1))</f>
        <v/>
      </c>
      <c r="M101" s="32"/>
      <c r="N101" s="43"/>
      <c r="O101" s="1"/>
      <c r="P101" s="225"/>
      <c r="Q101" s="226" t="str">
        <f>IF(P101="","",INDEX(referentes!$J:$K,MATCH(P101,referentes!$J:$J,0),2))</f>
        <v/>
      </c>
      <c r="R101" s="21"/>
      <c r="S101" s="26"/>
      <c r="T101" s="222"/>
      <c r="U101" s="223" t="str">
        <f>IF(T101="","",INDEX(referentes!D:E,MATCH(T101,referentes!D:D,0),2))</f>
        <v/>
      </c>
      <c r="V101" s="222"/>
      <c r="W101" s="224" t="str">
        <f>IF(V101="","",INDEX('Otras referencias'!AO:AQ,MATCH(V101,'Otras referencias'!AO:AO,0),2))</f>
        <v/>
      </c>
      <c r="X101" s="18"/>
      <c r="Y101" s="169" t="str">
        <f>IF(Z101="","",INDEX('Otras referencias'!H:I,MATCH(Z101,'Otras referencias'!I:I,0),1))</f>
        <v/>
      </c>
      <c r="Z101" s="171"/>
      <c r="AA101" s="21"/>
      <c r="AB101" s="11"/>
      <c r="AC101" s="169" t="str">
        <f>IF(AD101="","",INDEX('Otras referencias'!K:L,MATCH(AD101,'Otras referencias'!L:L,0),1))</f>
        <v/>
      </c>
      <c r="AD101" s="67"/>
      <c r="AE101" s="173" t="str">
        <f t="shared" si="8"/>
        <v>---</v>
      </c>
      <c r="AI101" s="59" t="str">
        <f>IF(V101="","",INDEX('Otras referencias'!AO:AQ,MATCH(V101,'Otras referencias'!AO:AO,0),3))</f>
        <v/>
      </c>
      <c r="AJ101" s="59" t="str">
        <f>IF(SUMPRODUCT(--EXACT(K101&amp;M101,$AJ$2:AJ100)),"",K101&amp;M101)</f>
        <v/>
      </c>
      <c r="AK101" s="59" t="str">
        <f>IF(SUMPRODUCT(--EXACT(K101&amp;M101,$AJ$2:AJ100)),"",MAX($AK$3:AK100)+1)</f>
        <v/>
      </c>
    </row>
    <row r="102" spans="1:37" s="59" customFormat="1" ht="15" x14ac:dyDescent="0.25">
      <c r="A102" s="10">
        <f t="shared" si="10"/>
        <v>1</v>
      </c>
      <c r="B102" s="55" t="str">
        <f t="shared" si="11"/>
        <v/>
      </c>
      <c r="C102" s="55">
        <v>100</v>
      </c>
      <c r="D102" s="55" t="str">
        <f t="shared" si="9"/>
        <v/>
      </c>
      <c r="E102" s="56" t="str">
        <f t="shared" si="6"/>
        <v/>
      </c>
      <c r="F102" s="34" t="str">
        <f>IF(L102&lt;&gt;"",CONCATENATE(DIGITADOR!$B$2,$A$2,DIGITADOR!$M$1,A102),"")</f>
        <v/>
      </c>
      <c r="G102" s="36"/>
      <c r="H102" s="4"/>
      <c r="I102" s="60" t="str">
        <f t="shared" si="7"/>
        <v/>
      </c>
      <c r="J102" s="166" t="str">
        <f>IF(K102="","",INDEX('Otras referencias'!$AG:$AH,MATCH(K102,'Otras referencias'!$AG:$AG,0),2))</f>
        <v/>
      </c>
      <c r="K102" s="171"/>
      <c r="L102" s="58" t="str">
        <f>IF(J102="","",INDEX(referentes!$S:$W,MATCH(J102,referentes!$S:$S,0),1))</f>
        <v/>
      </c>
      <c r="M102" s="32"/>
      <c r="N102" s="42"/>
      <c r="O102" s="1"/>
      <c r="P102" s="225"/>
      <c r="Q102" s="226" t="str">
        <f>IF(P102="","",INDEX(referentes!$J:$K,MATCH(P102,referentes!$J:$J,0),2))</f>
        <v/>
      </c>
      <c r="R102" s="20"/>
      <c r="S102" s="26"/>
      <c r="T102" s="222"/>
      <c r="U102" s="223" t="str">
        <f>IF(T102="","",INDEX(referentes!D:E,MATCH(T102,referentes!D:D,0),2))</f>
        <v/>
      </c>
      <c r="V102" s="222"/>
      <c r="W102" s="224" t="str">
        <f>IF(V102="","",INDEX('Otras referencias'!AO:AQ,MATCH(V102,'Otras referencias'!AO:AO,0),2))</f>
        <v/>
      </c>
      <c r="X102" s="18"/>
      <c r="Y102" s="169" t="str">
        <f>IF(Z102="","",INDEX('Otras referencias'!H:I,MATCH(Z102,'Otras referencias'!I:I,0),1))</f>
        <v/>
      </c>
      <c r="Z102" s="171"/>
      <c r="AA102" s="20"/>
      <c r="AB102" s="12"/>
      <c r="AC102" s="169" t="str">
        <f>IF(AD102="","",INDEX('Otras referencias'!K:L,MATCH(AD102,'Otras referencias'!L:L,0),1))</f>
        <v/>
      </c>
      <c r="AD102" s="67"/>
      <c r="AE102" s="173" t="str">
        <f t="shared" si="8"/>
        <v>---</v>
      </c>
      <c r="AI102" s="59" t="str">
        <f>IF(V102="","",INDEX('Otras referencias'!AO:AQ,MATCH(V102,'Otras referencias'!AO:AO,0),3))</f>
        <v/>
      </c>
      <c r="AJ102" s="59" t="str">
        <f>IF(SUMPRODUCT(--EXACT(K102&amp;M102,$AJ$2:AJ101)),"",K102&amp;M102)</f>
        <v/>
      </c>
      <c r="AK102" s="59" t="str">
        <f>IF(SUMPRODUCT(--EXACT(K102&amp;M102,$AJ$2:AJ101)),"",MAX($AK$3:AK101)+1)</f>
        <v/>
      </c>
    </row>
    <row r="103" spans="1:37" s="59" customFormat="1" ht="15" x14ac:dyDescent="0.25">
      <c r="A103" s="10">
        <f t="shared" si="10"/>
        <v>1</v>
      </c>
      <c r="B103" s="55" t="str">
        <f t="shared" si="11"/>
        <v/>
      </c>
      <c r="C103" s="55">
        <v>101</v>
      </c>
      <c r="D103" s="55" t="str">
        <f t="shared" si="9"/>
        <v/>
      </c>
      <c r="E103" s="56" t="str">
        <f t="shared" si="6"/>
        <v/>
      </c>
      <c r="F103" s="34" t="str">
        <f>IF(L103&lt;&gt;"",CONCATENATE(DIGITADOR!$B$2,$A$2,DIGITADOR!$M$1,A103),"")</f>
        <v/>
      </c>
      <c r="G103" s="37"/>
      <c r="H103" s="4"/>
      <c r="I103" s="60" t="str">
        <f t="shared" si="7"/>
        <v/>
      </c>
      <c r="J103" s="166" t="str">
        <f>IF(K103="","",INDEX('Otras referencias'!$AG:$AH,MATCH(K103,'Otras referencias'!$AG:$AG,0),2))</f>
        <v/>
      </c>
      <c r="K103" s="171"/>
      <c r="L103" s="58" t="str">
        <f>IF(J103="","",INDEX(referentes!$S:$W,MATCH(J103,referentes!$S:$S,0),1))</f>
        <v/>
      </c>
      <c r="M103" s="32"/>
      <c r="N103" s="43"/>
      <c r="O103" s="1"/>
      <c r="P103" s="225"/>
      <c r="Q103" s="226" t="str">
        <f>IF(P103="","",INDEX(referentes!$J:$K,MATCH(P103,referentes!$J:$J,0),2))</f>
        <v/>
      </c>
      <c r="R103" s="21"/>
      <c r="S103" s="26"/>
      <c r="T103" s="222"/>
      <c r="U103" s="223" t="str">
        <f>IF(T103="","",INDEX(referentes!D:E,MATCH(T103,referentes!D:D,0),2))</f>
        <v/>
      </c>
      <c r="V103" s="222"/>
      <c r="W103" s="224" t="str">
        <f>IF(V103="","",INDEX('Otras referencias'!AO:AQ,MATCH(V103,'Otras referencias'!AO:AO,0),2))</f>
        <v/>
      </c>
      <c r="X103" s="18"/>
      <c r="Y103" s="169" t="str">
        <f>IF(Z103="","",INDEX('Otras referencias'!H:I,MATCH(Z103,'Otras referencias'!I:I,0),1))</f>
        <v/>
      </c>
      <c r="Z103" s="171"/>
      <c r="AA103" s="21"/>
      <c r="AB103" s="11"/>
      <c r="AC103" s="169" t="str">
        <f>IF(AD103="","",INDEX('Otras referencias'!K:L,MATCH(AD103,'Otras referencias'!L:L,0),1))</f>
        <v/>
      </c>
      <c r="AD103" s="67"/>
      <c r="AE103" s="173" t="str">
        <f t="shared" si="8"/>
        <v>---</v>
      </c>
      <c r="AI103" s="59" t="str">
        <f>IF(V103="","",INDEX('Otras referencias'!AO:AQ,MATCH(V103,'Otras referencias'!AO:AO,0),3))</f>
        <v/>
      </c>
      <c r="AJ103" s="59" t="str">
        <f>IF(SUMPRODUCT(--EXACT(K103&amp;M103,$AJ$2:AJ102)),"",K103&amp;M103)</f>
        <v/>
      </c>
      <c r="AK103" s="59" t="str">
        <f>IF(SUMPRODUCT(--EXACT(K103&amp;M103,$AJ$2:AJ102)),"",MAX($AK$3:AK102)+1)</f>
        <v/>
      </c>
    </row>
    <row r="104" spans="1:37" s="59" customFormat="1" ht="15" x14ac:dyDescent="0.25">
      <c r="A104" s="10">
        <f t="shared" si="10"/>
        <v>1</v>
      </c>
      <c r="B104" s="55" t="str">
        <f t="shared" si="11"/>
        <v/>
      </c>
      <c r="C104" s="55">
        <v>102</v>
      </c>
      <c r="D104" s="55" t="str">
        <f t="shared" si="9"/>
        <v/>
      </c>
      <c r="E104" s="56" t="str">
        <f t="shared" si="6"/>
        <v/>
      </c>
      <c r="F104" s="34" t="str">
        <f>IF(L104&lt;&gt;"",CONCATENATE(DIGITADOR!$B$2,$A$2,DIGITADOR!$M$1,A104),"")</f>
        <v/>
      </c>
      <c r="G104" s="36"/>
      <c r="H104" s="4"/>
      <c r="I104" s="60" t="str">
        <f t="shared" si="7"/>
        <v/>
      </c>
      <c r="J104" s="166" t="str">
        <f>IF(K104="","",INDEX('Otras referencias'!$AG:$AH,MATCH(K104,'Otras referencias'!$AG:$AG,0),2))</f>
        <v/>
      </c>
      <c r="K104" s="171"/>
      <c r="L104" s="58" t="str">
        <f>IF(J104="","",INDEX(referentes!$S:$W,MATCH(J104,referentes!$S:$S,0),1))</f>
        <v/>
      </c>
      <c r="M104" s="32"/>
      <c r="N104" s="42"/>
      <c r="O104" s="1"/>
      <c r="P104" s="225"/>
      <c r="Q104" s="226" t="str">
        <f>IF(P104="","",INDEX(referentes!$J:$K,MATCH(P104,referentes!$J:$J,0),2))</f>
        <v/>
      </c>
      <c r="R104" s="20"/>
      <c r="S104" s="26"/>
      <c r="T104" s="222"/>
      <c r="U104" s="223" t="str">
        <f>IF(T104="","",INDEX(referentes!D:E,MATCH(T104,referentes!D:D,0),2))</f>
        <v/>
      </c>
      <c r="V104" s="222"/>
      <c r="W104" s="224" t="str">
        <f>IF(V104="","",INDEX('Otras referencias'!AO:AQ,MATCH(V104,'Otras referencias'!AO:AO,0),2))</f>
        <v/>
      </c>
      <c r="X104" s="18"/>
      <c r="Y104" s="169" t="str">
        <f>IF(Z104="","",INDEX('Otras referencias'!H:I,MATCH(Z104,'Otras referencias'!I:I,0),1))</f>
        <v/>
      </c>
      <c r="Z104" s="171"/>
      <c r="AA104" s="20"/>
      <c r="AB104" s="12"/>
      <c r="AC104" s="169" t="str">
        <f>IF(AD104="","",INDEX('Otras referencias'!K:L,MATCH(AD104,'Otras referencias'!L:L,0),1))</f>
        <v/>
      </c>
      <c r="AD104" s="67"/>
      <c r="AE104" s="173" t="str">
        <f t="shared" si="8"/>
        <v>---</v>
      </c>
      <c r="AI104" s="59" t="str">
        <f>IF(V104="","",INDEX('Otras referencias'!AO:AQ,MATCH(V104,'Otras referencias'!AO:AO,0),3))</f>
        <v/>
      </c>
      <c r="AJ104" s="59" t="str">
        <f>IF(SUMPRODUCT(--EXACT(K104&amp;M104,$AJ$2:AJ103)),"",K104&amp;M104)</f>
        <v/>
      </c>
      <c r="AK104" s="59" t="str">
        <f>IF(SUMPRODUCT(--EXACT(K104&amp;M104,$AJ$2:AJ103)),"",MAX($AK$3:AK103)+1)</f>
        <v/>
      </c>
    </row>
    <row r="105" spans="1:37" s="59" customFormat="1" ht="15" x14ac:dyDescent="0.25">
      <c r="A105" s="10">
        <f t="shared" si="10"/>
        <v>1</v>
      </c>
      <c r="B105" s="55" t="str">
        <f t="shared" si="11"/>
        <v/>
      </c>
      <c r="C105" s="55">
        <v>103</v>
      </c>
      <c r="D105" s="55" t="str">
        <f t="shared" si="9"/>
        <v/>
      </c>
      <c r="E105" s="56" t="str">
        <f t="shared" si="6"/>
        <v/>
      </c>
      <c r="F105" s="34" t="str">
        <f>IF(L105&lt;&gt;"",CONCATENATE(DIGITADOR!$B$2,$A$2,DIGITADOR!$M$1,A105),"")</f>
        <v/>
      </c>
      <c r="G105" s="37"/>
      <c r="H105" s="4"/>
      <c r="I105" s="60" t="str">
        <f t="shared" si="7"/>
        <v/>
      </c>
      <c r="J105" s="166" t="str">
        <f>IF(K105="","",INDEX('Otras referencias'!$AG:$AH,MATCH(K105,'Otras referencias'!$AG:$AG,0),2))</f>
        <v/>
      </c>
      <c r="K105" s="171"/>
      <c r="L105" s="58" t="str">
        <f>IF(J105="","",INDEX(referentes!$S:$W,MATCH(J105,referentes!$S:$S,0),1))</f>
        <v/>
      </c>
      <c r="M105" s="32"/>
      <c r="N105" s="43"/>
      <c r="O105" s="1"/>
      <c r="P105" s="225"/>
      <c r="Q105" s="226" t="str">
        <f>IF(P105="","",INDEX(referentes!$J:$K,MATCH(P105,referentes!$J:$J,0),2))</f>
        <v/>
      </c>
      <c r="R105" s="21"/>
      <c r="S105" s="26"/>
      <c r="T105" s="222"/>
      <c r="U105" s="223" t="str">
        <f>IF(T105="","",INDEX(referentes!D:E,MATCH(T105,referentes!D:D,0),2))</f>
        <v/>
      </c>
      <c r="V105" s="222"/>
      <c r="W105" s="224" t="str">
        <f>IF(V105="","",INDEX('Otras referencias'!AO:AQ,MATCH(V105,'Otras referencias'!AO:AO,0),2))</f>
        <v/>
      </c>
      <c r="X105" s="18"/>
      <c r="Y105" s="169" t="str">
        <f>IF(Z105="","",INDEX('Otras referencias'!H:I,MATCH(Z105,'Otras referencias'!I:I,0),1))</f>
        <v/>
      </c>
      <c r="Z105" s="171"/>
      <c r="AA105" s="21"/>
      <c r="AB105" s="11"/>
      <c r="AC105" s="169" t="str">
        <f>IF(AD105="","",INDEX('Otras referencias'!K:L,MATCH(AD105,'Otras referencias'!L:L,0),1))</f>
        <v/>
      </c>
      <c r="AD105" s="67"/>
      <c r="AE105" s="173" t="str">
        <f t="shared" si="8"/>
        <v>---</v>
      </c>
      <c r="AI105" s="59" t="str">
        <f>IF(V105="","",INDEX('Otras referencias'!AO:AQ,MATCH(V105,'Otras referencias'!AO:AO,0),3))</f>
        <v/>
      </c>
      <c r="AJ105" s="59" t="str">
        <f>IF(SUMPRODUCT(--EXACT(K105&amp;M105,$AJ$2:AJ104)),"",K105&amp;M105)</f>
        <v/>
      </c>
      <c r="AK105" s="59" t="str">
        <f>IF(SUMPRODUCT(--EXACT(K105&amp;M105,$AJ$2:AJ104)),"",MAX($AK$3:AK104)+1)</f>
        <v/>
      </c>
    </row>
    <row r="106" spans="1:37" s="59" customFormat="1" ht="15" x14ac:dyDescent="0.25">
      <c r="A106" s="10">
        <f t="shared" si="10"/>
        <v>1</v>
      </c>
      <c r="B106" s="55" t="str">
        <f t="shared" si="11"/>
        <v/>
      </c>
      <c r="C106" s="55">
        <v>104</v>
      </c>
      <c r="D106" s="55" t="str">
        <f t="shared" si="9"/>
        <v/>
      </c>
      <c r="E106" s="56" t="str">
        <f t="shared" si="6"/>
        <v/>
      </c>
      <c r="F106" s="34" t="str">
        <f>IF(L106&lt;&gt;"",CONCATENATE(DIGITADOR!$B$2,$A$2,DIGITADOR!$M$1,A106),"")</f>
        <v/>
      </c>
      <c r="G106" s="36"/>
      <c r="H106" s="4"/>
      <c r="I106" s="60" t="str">
        <f t="shared" si="7"/>
        <v/>
      </c>
      <c r="J106" s="166" t="str">
        <f>IF(K106="","",INDEX('Otras referencias'!$AG:$AH,MATCH(K106,'Otras referencias'!$AG:$AG,0),2))</f>
        <v/>
      </c>
      <c r="K106" s="171"/>
      <c r="L106" s="58" t="str">
        <f>IF(J106="","",INDEX(referentes!$S:$W,MATCH(J106,referentes!$S:$S,0),1))</f>
        <v/>
      </c>
      <c r="M106" s="32"/>
      <c r="N106" s="42"/>
      <c r="O106" s="1"/>
      <c r="P106" s="225"/>
      <c r="Q106" s="226" t="str">
        <f>IF(P106="","",INDEX(referentes!$J:$K,MATCH(P106,referentes!$J:$J,0),2))</f>
        <v/>
      </c>
      <c r="R106" s="20"/>
      <c r="S106" s="26"/>
      <c r="T106" s="222"/>
      <c r="U106" s="223" t="str">
        <f>IF(T106="","",INDEX(referentes!D:E,MATCH(T106,referentes!D:D,0),2))</f>
        <v/>
      </c>
      <c r="V106" s="222"/>
      <c r="W106" s="224" t="str">
        <f>IF(V106="","",INDEX('Otras referencias'!AO:AQ,MATCH(V106,'Otras referencias'!AO:AO,0),2))</f>
        <v/>
      </c>
      <c r="X106" s="18"/>
      <c r="Y106" s="169" t="str">
        <f>IF(Z106="","",INDEX('Otras referencias'!H:I,MATCH(Z106,'Otras referencias'!I:I,0),1))</f>
        <v/>
      </c>
      <c r="Z106" s="171"/>
      <c r="AA106" s="20"/>
      <c r="AB106" s="12"/>
      <c r="AC106" s="169" t="str">
        <f>IF(AD106="","",INDEX('Otras referencias'!K:L,MATCH(AD106,'Otras referencias'!L:L,0),1))</f>
        <v/>
      </c>
      <c r="AD106" s="67"/>
      <c r="AE106" s="173" t="str">
        <f t="shared" si="8"/>
        <v>---</v>
      </c>
      <c r="AI106" s="59" t="str">
        <f>IF(V106="","",INDEX('Otras referencias'!AO:AQ,MATCH(V106,'Otras referencias'!AO:AO,0),3))</f>
        <v/>
      </c>
      <c r="AJ106" s="59" t="str">
        <f>IF(SUMPRODUCT(--EXACT(K106&amp;M106,$AJ$2:AJ105)),"",K106&amp;M106)</f>
        <v/>
      </c>
      <c r="AK106" s="59" t="str">
        <f>IF(SUMPRODUCT(--EXACT(K106&amp;M106,$AJ$2:AJ105)),"",MAX($AK$3:AK105)+1)</f>
        <v/>
      </c>
    </row>
    <row r="107" spans="1:37" s="59" customFormat="1" ht="15" x14ac:dyDescent="0.25">
      <c r="A107" s="10">
        <f t="shared" si="10"/>
        <v>1</v>
      </c>
      <c r="B107" s="55" t="str">
        <f t="shared" si="11"/>
        <v/>
      </c>
      <c r="C107" s="55">
        <v>105</v>
      </c>
      <c r="D107" s="55" t="str">
        <f t="shared" si="9"/>
        <v/>
      </c>
      <c r="E107" s="56" t="str">
        <f t="shared" si="6"/>
        <v/>
      </c>
      <c r="F107" s="34" t="str">
        <f>IF(L107&lt;&gt;"",CONCATENATE(DIGITADOR!$B$2,$A$2,DIGITADOR!$M$1,A107),"")</f>
        <v/>
      </c>
      <c r="G107" s="37"/>
      <c r="H107" s="4"/>
      <c r="I107" s="60" t="str">
        <f t="shared" si="7"/>
        <v/>
      </c>
      <c r="J107" s="166" t="str">
        <f>IF(K107="","",INDEX('Otras referencias'!$AG:$AH,MATCH(K107,'Otras referencias'!$AG:$AG,0),2))</f>
        <v/>
      </c>
      <c r="K107" s="171"/>
      <c r="L107" s="58" t="str">
        <f>IF(J107="","",INDEX(referentes!$S:$W,MATCH(J107,referentes!$S:$S,0),1))</f>
        <v/>
      </c>
      <c r="M107" s="32"/>
      <c r="N107" s="43"/>
      <c r="O107" s="1"/>
      <c r="P107" s="225"/>
      <c r="Q107" s="226" t="str">
        <f>IF(P107="","",INDEX(referentes!$J:$K,MATCH(P107,referentes!$J:$J,0),2))</f>
        <v/>
      </c>
      <c r="R107" s="21"/>
      <c r="S107" s="26"/>
      <c r="T107" s="222"/>
      <c r="U107" s="223" t="str">
        <f>IF(T107="","",INDEX(referentes!D:E,MATCH(T107,referentes!D:D,0),2))</f>
        <v/>
      </c>
      <c r="V107" s="222"/>
      <c r="W107" s="224" t="str">
        <f>IF(V107="","",INDEX('Otras referencias'!AO:AQ,MATCH(V107,'Otras referencias'!AO:AO,0),2))</f>
        <v/>
      </c>
      <c r="X107" s="18"/>
      <c r="Y107" s="169" t="str">
        <f>IF(Z107="","",INDEX('Otras referencias'!H:I,MATCH(Z107,'Otras referencias'!I:I,0),1))</f>
        <v/>
      </c>
      <c r="Z107" s="171"/>
      <c r="AA107" s="21"/>
      <c r="AB107" s="11"/>
      <c r="AC107" s="169" t="str">
        <f>IF(AD107="","",INDEX('Otras referencias'!K:L,MATCH(AD107,'Otras referencias'!L:L,0),1))</f>
        <v/>
      </c>
      <c r="AD107" s="67"/>
      <c r="AE107" s="173" t="str">
        <f t="shared" si="8"/>
        <v>---</v>
      </c>
      <c r="AI107" s="59" t="str">
        <f>IF(V107="","",INDEX('Otras referencias'!AO:AQ,MATCH(V107,'Otras referencias'!AO:AO,0),3))</f>
        <v/>
      </c>
      <c r="AJ107" s="59" t="str">
        <f>IF(SUMPRODUCT(--EXACT(K107&amp;M107,$AJ$2:AJ106)),"",K107&amp;M107)</f>
        <v/>
      </c>
      <c r="AK107" s="59" t="str">
        <f>IF(SUMPRODUCT(--EXACT(K107&amp;M107,$AJ$2:AJ106)),"",MAX($AK$3:AK106)+1)</f>
        <v/>
      </c>
    </row>
    <row r="108" spans="1:37" s="59" customFormat="1" ht="15" x14ac:dyDescent="0.25">
      <c r="A108" s="10">
        <f t="shared" si="10"/>
        <v>1</v>
      </c>
      <c r="B108" s="55" t="str">
        <f t="shared" si="11"/>
        <v/>
      </c>
      <c r="C108" s="55">
        <v>106</v>
      </c>
      <c r="D108" s="55" t="str">
        <f t="shared" si="9"/>
        <v/>
      </c>
      <c r="E108" s="56" t="str">
        <f t="shared" si="6"/>
        <v/>
      </c>
      <c r="F108" s="34" t="str">
        <f>IF(L108&lt;&gt;"",CONCATENATE(DIGITADOR!$B$2,$A$2,DIGITADOR!$M$1,A108),"")</f>
        <v/>
      </c>
      <c r="G108" s="36"/>
      <c r="H108" s="4"/>
      <c r="I108" s="60" t="str">
        <f t="shared" si="7"/>
        <v/>
      </c>
      <c r="J108" s="166" t="str">
        <f>IF(K108="","",INDEX('Otras referencias'!$AG:$AH,MATCH(K108,'Otras referencias'!$AG:$AG,0),2))</f>
        <v/>
      </c>
      <c r="K108" s="171"/>
      <c r="L108" s="58" t="str">
        <f>IF(J108="","",INDEX(referentes!$S:$W,MATCH(J108,referentes!$S:$S,0),1))</f>
        <v/>
      </c>
      <c r="M108" s="32"/>
      <c r="N108" s="42"/>
      <c r="O108" s="1"/>
      <c r="P108" s="225"/>
      <c r="Q108" s="226" t="str">
        <f>IF(P108="","",INDEX(referentes!$J:$K,MATCH(P108,referentes!$J:$J,0),2))</f>
        <v/>
      </c>
      <c r="R108" s="20"/>
      <c r="S108" s="26"/>
      <c r="T108" s="222"/>
      <c r="U108" s="223" t="str">
        <f>IF(T108="","",INDEX(referentes!D:E,MATCH(T108,referentes!D:D,0),2))</f>
        <v/>
      </c>
      <c r="V108" s="222"/>
      <c r="W108" s="224" t="str">
        <f>IF(V108="","",INDEX('Otras referencias'!AO:AQ,MATCH(V108,'Otras referencias'!AO:AO,0),2))</f>
        <v/>
      </c>
      <c r="X108" s="18"/>
      <c r="Y108" s="169" t="str">
        <f>IF(Z108="","",INDEX('Otras referencias'!H:I,MATCH(Z108,'Otras referencias'!I:I,0),1))</f>
        <v/>
      </c>
      <c r="Z108" s="171"/>
      <c r="AA108" s="20"/>
      <c r="AB108" s="12"/>
      <c r="AC108" s="169" t="str">
        <f>IF(AD108="","",INDEX('Otras referencias'!K:L,MATCH(AD108,'Otras referencias'!L:L,0),1))</f>
        <v/>
      </c>
      <c r="AD108" s="67"/>
      <c r="AE108" s="173" t="str">
        <f t="shared" si="8"/>
        <v>---</v>
      </c>
      <c r="AI108" s="59" t="str">
        <f>IF(V108="","",INDEX('Otras referencias'!AO:AQ,MATCH(V108,'Otras referencias'!AO:AO,0),3))</f>
        <v/>
      </c>
      <c r="AJ108" s="59" t="str">
        <f>IF(SUMPRODUCT(--EXACT(K108&amp;M108,$AJ$2:AJ107)),"",K108&amp;M108)</f>
        <v/>
      </c>
      <c r="AK108" s="59" t="str">
        <f>IF(SUMPRODUCT(--EXACT(K108&amp;M108,$AJ$2:AJ107)),"",MAX($AK$3:AK107)+1)</f>
        <v/>
      </c>
    </row>
    <row r="109" spans="1:37" s="59" customFormat="1" ht="15" x14ac:dyDescent="0.25">
      <c r="A109" s="10">
        <f t="shared" si="10"/>
        <v>1</v>
      </c>
      <c r="B109" s="55" t="str">
        <f t="shared" si="11"/>
        <v/>
      </c>
      <c r="C109" s="55">
        <v>107</v>
      </c>
      <c r="D109" s="55" t="str">
        <f t="shared" si="9"/>
        <v/>
      </c>
      <c r="E109" s="56" t="str">
        <f t="shared" si="6"/>
        <v/>
      </c>
      <c r="F109" s="34" t="str">
        <f>IF(L109&lt;&gt;"",CONCATENATE(DIGITADOR!$B$2,$A$2,DIGITADOR!$M$1,A109),"")</f>
        <v/>
      </c>
      <c r="G109" s="37"/>
      <c r="H109" s="4"/>
      <c r="I109" s="60" t="str">
        <f t="shared" si="7"/>
        <v/>
      </c>
      <c r="J109" s="166" t="str">
        <f>IF(K109="","",INDEX('Otras referencias'!$AG:$AH,MATCH(K109,'Otras referencias'!$AG:$AG,0),2))</f>
        <v/>
      </c>
      <c r="K109" s="171"/>
      <c r="L109" s="58" t="str">
        <f>IF(J109="","",INDEX(referentes!$S:$W,MATCH(J109,referentes!$S:$S,0),1))</f>
        <v/>
      </c>
      <c r="M109" s="32"/>
      <c r="N109" s="43"/>
      <c r="O109" s="1"/>
      <c r="P109" s="225"/>
      <c r="Q109" s="226" t="str">
        <f>IF(P109="","",INDEX(referentes!$J:$K,MATCH(P109,referentes!$J:$J,0),2))</f>
        <v/>
      </c>
      <c r="R109" s="21"/>
      <c r="S109" s="26"/>
      <c r="T109" s="222"/>
      <c r="U109" s="223" t="str">
        <f>IF(T109="","",INDEX(referentes!D:E,MATCH(T109,referentes!D:D,0),2))</f>
        <v/>
      </c>
      <c r="V109" s="222"/>
      <c r="W109" s="224" t="str">
        <f>IF(V109="","",INDEX('Otras referencias'!AO:AQ,MATCH(V109,'Otras referencias'!AO:AO,0),2))</f>
        <v/>
      </c>
      <c r="X109" s="18"/>
      <c r="Y109" s="169" t="str">
        <f>IF(Z109="","",INDEX('Otras referencias'!H:I,MATCH(Z109,'Otras referencias'!I:I,0),1))</f>
        <v/>
      </c>
      <c r="Z109" s="171"/>
      <c r="AA109" s="21"/>
      <c r="AB109" s="11"/>
      <c r="AC109" s="169" t="str">
        <f>IF(AD109="","",INDEX('Otras referencias'!K:L,MATCH(AD109,'Otras referencias'!L:L,0),1))</f>
        <v/>
      </c>
      <c r="AD109" s="67"/>
      <c r="AE109" s="173" t="str">
        <f t="shared" si="8"/>
        <v>---</v>
      </c>
      <c r="AI109" s="59" t="str">
        <f>IF(V109="","",INDEX('Otras referencias'!AO:AQ,MATCH(V109,'Otras referencias'!AO:AO,0),3))</f>
        <v/>
      </c>
      <c r="AJ109" s="59" t="str">
        <f>IF(SUMPRODUCT(--EXACT(K109&amp;M109,$AJ$2:AJ108)),"",K109&amp;M109)</f>
        <v/>
      </c>
      <c r="AK109" s="59" t="str">
        <f>IF(SUMPRODUCT(--EXACT(K109&amp;M109,$AJ$2:AJ108)),"",MAX($AK$3:AK108)+1)</f>
        <v/>
      </c>
    </row>
    <row r="110" spans="1:37" s="59" customFormat="1" ht="15" x14ac:dyDescent="0.25">
      <c r="A110" s="10">
        <f t="shared" si="10"/>
        <v>1</v>
      </c>
      <c r="B110" s="55" t="str">
        <f t="shared" si="11"/>
        <v/>
      </c>
      <c r="C110" s="55">
        <v>108</v>
      </c>
      <c r="D110" s="55" t="str">
        <f t="shared" si="9"/>
        <v/>
      </c>
      <c r="E110" s="56" t="str">
        <f t="shared" si="6"/>
        <v/>
      </c>
      <c r="F110" s="34" t="str">
        <f>IF(L110&lt;&gt;"",CONCATENATE(DIGITADOR!$B$2,$A$2,DIGITADOR!$M$1,A110),"")</f>
        <v/>
      </c>
      <c r="G110" s="36"/>
      <c r="H110" s="4"/>
      <c r="I110" s="60" t="str">
        <f t="shared" si="7"/>
        <v/>
      </c>
      <c r="J110" s="166" t="str">
        <f>IF(K110="","",INDEX('Otras referencias'!$AG:$AH,MATCH(K110,'Otras referencias'!$AG:$AG,0),2))</f>
        <v/>
      </c>
      <c r="K110" s="171"/>
      <c r="L110" s="58" t="str">
        <f>IF(J110="","",INDEX(referentes!$S:$W,MATCH(J110,referentes!$S:$S,0),1))</f>
        <v/>
      </c>
      <c r="M110" s="32"/>
      <c r="N110" s="42"/>
      <c r="O110" s="1"/>
      <c r="P110" s="225"/>
      <c r="Q110" s="226" t="str">
        <f>IF(P110="","",INDEX(referentes!$J:$K,MATCH(P110,referentes!$J:$J,0),2))</f>
        <v/>
      </c>
      <c r="R110" s="20"/>
      <c r="S110" s="26"/>
      <c r="T110" s="222"/>
      <c r="U110" s="223" t="str">
        <f>IF(T110="","",INDEX(referentes!D:E,MATCH(T110,referentes!D:D,0),2))</f>
        <v/>
      </c>
      <c r="V110" s="222"/>
      <c r="W110" s="224" t="str">
        <f>IF(V110="","",INDEX('Otras referencias'!AO:AQ,MATCH(V110,'Otras referencias'!AO:AO,0),2))</f>
        <v/>
      </c>
      <c r="X110" s="18"/>
      <c r="Y110" s="169" t="str">
        <f>IF(Z110="","",INDEX('Otras referencias'!H:I,MATCH(Z110,'Otras referencias'!I:I,0),1))</f>
        <v/>
      </c>
      <c r="Z110" s="171"/>
      <c r="AA110" s="20"/>
      <c r="AB110" s="12"/>
      <c r="AC110" s="169" t="str">
        <f>IF(AD110="","",INDEX('Otras referencias'!K:L,MATCH(AD110,'Otras referencias'!L:L,0),1))</f>
        <v/>
      </c>
      <c r="AD110" s="67"/>
      <c r="AE110" s="173" t="str">
        <f t="shared" si="8"/>
        <v>---</v>
      </c>
      <c r="AI110" s="59" t="str">
        <f>IF(V110="","",INDEX('Otras referencias'!AO:AQ,MATCH(V110,'Otras referencias'!AO:AO,0),3))</f>
        <v/>
      </c>
      <c r="AJ110" s="59" t="str">
        <f>IF(SUMPRODUCT(--EXACT(K110&amp;M110,$AJ$2:AJ109)),"",K110&amp;M110)</f>
        <v/>
      </c>
      <c r="AK110" s="59" t="str">
        <f>IF(SUMPRODUCT(--EXACT(K110&amp;M110,$AJ$2:AJ109)),"",MAX($AK$3:AK109)+1)</f>
        <v/>
      </c>
    </row>
    <row r="111" spans="1:37" s="59" customFormat="1" ht="15" x14ac:dyDescent="0.25">
      <c r="A111" s="10">
        <f t="shared" si="10"/>
        <v>1</v>
      </c>
      <c r="B111" s="55" t="str">
        <f t="shared" si="11"/>
        <v/>
      </c>
      <c r="C111" s="55">
        <v>109</v>
      </c>
      <c r="D111" s="55" t="str">
        <f t="shared" si="9"/>
        <v/>
      </c>
      <c r="E111" s="56" t="str">
        <f t="shared" si="6"/>
        <v/>
      </c>
      <c r="F111" s="34" t="str">
        <f>IF(L111&lt;&gt;"",CONCATENATE(DIGITADOR!$B$2,$A$2,DIGITADOR!$M$1,A111),"")</f>
        <v/>
      </c>
      <c r="G111" s="37"/>
      <c r="H111" s="4"/>
      <c r="I111" s="60" t="str">
        <f t="shared" si="7"/>
        <v/>
      </c>
      <c r="J111" s="166" t="str">
        <f>IF(K111="","",INDEX('Otras referencias'!$AG:$AH,MATCH(K111,'Otras referencias'!$AG:$AG,0),2))</f>
        <v/>
      </c>
      <c r="K111" s="171"/>
      <c r="L111" s="58" t="str">
        <f>IF(J111="","",INDEX(referentes!$S:$W,MATCH(J111,referentes!$S:$S,0),1))</f>
        <v/>
      </c>
      <c r="M111" s="32"/>
      <c r="N111" s="43"/>
      <c r="O111" s="1"/>
      <c r="P111" s="225"/>
      <c r="Q111" s="226" t="str">
        <f>IF(P111="","",INDEX(referentes!$J:$K,MATCH(P111,referentes!$J:$J,0),2))</f>
        <v/>
      </c>
      <c r="R111" s="21"/>
      <c r="S111" s="26"/>
      <c r="T111" s="222"/>
      <c r="U111" s="223" t="str">
        <f>IF(T111="","",INDEX(referentes!D:E,MATCH(T111,referentes!D:D,0),2))</f>
        <v/>
      </c>
      <c r="V111" s="222"/>
      <c r="W111" s="224" t="str">
        <f>IF(V111="","",INDEX('Otras referencias'!AO:AQ,MATCH(V111,'Otras referencias'!AO:AO,0),2))</f>
        <v/>
      </c>
      <c r="X111" s="18"/>
      <c r="Y111" s="169" t="str">
        <f>IF(Z111="","",INDEX('Otras referencias'!H:I,MATCH(Z111,'Otras referencias'!I:I,0),1))</f>
        <v/>
      </c>
      <c r="Z111" s="171"/>
      <c r="AA111" s="21"/>
      <c r="AB111" s="11"/>
      <c r="AC111" s="169" t="str">
        <f>IF(AD111="","",INDEX('Otras referencias'!K:L,MATCH(AD111,'Otras referencias'!L:L,0),1))</f>
        <v/>
      </c>
      <c r="AD111" s="67"/>
      <c r="AE111" s="173" t="str">
        <f t="shared" si="8"/>
        <v>---</v>
      </c>
      <c r="AI111" s="59" t="str">
        <f>IF(V111="","",INDEX('Otras referencias'!AO:AQ,MATCH(V111,'Otras referencias'!AO:AO,0),3))</f>
        <v/>
      </c>
      <c r="AJ111" s="59" t="str">
        <f>IF(SUMPRODUCT(--EXACT(K111&amp;M111,$AJ$2:AJ110)),"",K111&amp;M111)</f>
        <v/>
      </c>
      <c r="AK111" s="59" t="str">
        <f>IF(SUMPRODUCT(--EXACT(K111&amp;M111,$AJ$2:AJ110)),"",MAX($AK$3:AK110)+1)</f>
        <v/>
      </c>
    </row>
    <row r="112" spans="1:37" s="59" customFormat="1" ht="15" x14ac:dyDescent="0.25">
      <c r="A112" s="10">
        <f t="shared" si="10"/>
        <v>1</v>
      </c>
      <c r="B112" s="55" t="str">
        <f t="shared" si="11"/>
        <v/>
      </c>
      <c r="C112" s="55">
        <v>110</v>
      </c>
      <c r="D112" s="55" t="str">
        <f t="shared" si="9"/>
        <v/>
      </c>
      <c r="E112" s="56" t="str">
        <f t="shared" si="6"/>
        <v/>
      </c>
      <c r="F112" s="34" t="str">
        <f>IF(L112&lt;&gt;"",CONCATENATE(DIGITADOR!$B$2,$A$2,DIGITADOR!$M$1,A112),"")</f>
        <v/>
      </c>
      <c r="G112" s="36"/>
      <c r="H112" s="4"/>
      <c r="I112" s="60" t="str">
        <f t="shared" si="7"/>
        <v/>
      </c>
      <c r="J112" s="166" t="str">
        <f>IF(K112="","",INDEX('Otras referencias'!$AG:$AH,MATCH(K112,'Otras referencias'!$AG:$AG,0),2))</f>
        <v/>
      </c>
      <c r="K112" s="171"/>
      <c r="L112" s="58" t="str">
        <f>IF(J112="","",INDEX(referentes!$S:$W,MATCH(J112,referentes!$S:$S,0),1))</f>
        <v/>
      </c>
      <c r="M112" s="32"/>
      <c r="N112" s="42"/>
      <c r="O112" s="1"/>
      <c r="P112" s="225"/>
      <c r="Q112" s="226" t="str">
        <f>IF(P112="","",INDEX(referentes!$J:$K,MATCH(P112,referentes!$J:$J,0),2))</f>
        <v/>
      </c>
      <c r="R112" s="20"/>
      <c r="S112" s="26"/>
      <c r="T112" s="222"/>
      <c r="U112" s="223" t="str">
        <f>IF(T112="","",INDEX(referentes!D:E,MATCH(T112,referentes!D:D,0),2))</f>
        <v/>
      </c>
      <c r="V112" s="222"/>
      <c r="W112" s="224" t="str">
        <f>IF(V112="","",INDEX('Otras referencias'!AO:AQ,MATCH(V112,'Otras referencias'!AO:AO,0),2))</f>
        <v/>
      </c>
      <c r="X112" s="18"/>
      <c r="Y112" s="169" t="str">
        <f>IF(Z112="","",INDEX('Otras referencias'!H:I,MATCH(Z112,'Otras referencias'!I:I,0),1))</f>
        <v/>
      </c>
      <c r="Z112" s="171"/>
      <c r="AA112" s="20"/>
      <c r="AB112" s="12"/>
      <c r="AC112" s="169" t="str">
        <f>IF(AD112="","",INDEX('Otras referencias'!K:L,MATCH(AD112,'Otras referencias'!L:L,0),1))</f>
        <v/>
      </c>
      <c r="AD112" s="67"/>
      <c r="AE112" s="173" t="str">
        <f t="shared" si="8"/>
        <v>---</v>
      </c>
      <c r="AI112" s="59" t="str">
        <f>IF(V112="","",INDEX('Otras referencias'!AO:AQ,MATCH(V112,'Otras referencias'!AO:AO,0),3))</f>
        <v/>
      </c>
      <c r="AJ112" s="59" t="str">
        <f>IF(SUMPRODUCT(--EXACT(K112&amp;M112,$AJ$2:AJ111)),"",K112&amp;M112)</f>
        <v/>
      </c>
      <c r="AK112" s="59" t="str">
        <f>IF(SUMPRODUCT(--EXACT(K112&amp;M112,$AJ$2:AJ111)),"",MAX($AK$3:AK111)+1)</f>
        <v/>
      </c>
    </row>
    <row r="113" spans="1:37" s="59" customFormat="1" ht="15" x14ac:dyDescent="0.25">
      <c r="A113" s="10">
        <f t="shared" si="10"/>
        <v>1</v>
      </c>
      <c r="B113" s="55" t="str">
        <f t="shared" si="11"/>
        <v/>
      </c>
      <c r="C113" s="55">
        <v>111</v>
      </c>
      <c r="D113" s="55" t="str">
        <f t="shared" si="9"/>
        <v/>
      </c>
      <c r="E113" s="56" t="str">
        <f t="shared" si="6"/>
        <v/>
      </c>
      <c r="F113" s="34" t="str">
        <f>IF(L113&lt;&gt;"",CONCATENATE(DIGITADOR!$B$2,$A$2,DIGITADOR!$M$1,A113),"")</f>
        <v/>
      </c>
      <c r="G113" s="37"/>
      <c r="H113" s="4"/>
      <c r="I113" s="60" t="str">
        <f t="shared" si="7"/>
        <v/>
      </c>
      <c r="J113" s="166" t="str">
        <f>IF(K113="","",INDEX('Otras referencias'!$AG:$AH,MATCH(K113,'Otras referencias'!$AG:$AG,0),2))</f>
        <v/>
      </c>
      <c r="K113" s="171"/>
      <c r="L113" s="58" t="str">
        <f>IF(J113="","",INDEX(referentes!$S:$W,MATCH(J113,referentes!$S:$S,0),1))</f>
        <v/>
      </c>
      <c r="M113" s="32"/>
      <c r="N113" s="43"/>
      <c r="O113" s="1"/>
      <c r="P113" s="225"/>
      <c r="Q113" s="226" t="str">
        <f>IF(P113="","",INDEX(referentes!$J:$K,MATCH(P113,referentes!$J:$J,0),2))</f>
        <v/>
      </c>
      <c r="R113" s="21"/>
      <c r="S113" s="26"/>
      <c r="T113" s="222"/>
      <c r="U113" s="223" t="str">
        <f>IF(T113="","",INDEX(referentes!D:E,MATCH(T113,referentes!D:D,0),2))</f>
        <v/>
      </c>
      <c r="V113" s="222"/>
      <c r="W113" s="224" t="str">
        <f>IF(V113="","",INDEX('Otras referencias'!AO:AQ,MATCH(V113,'Otras referencias'!AO:AO,0),2))</f>
        <v/>
      </c>
      <c r="X113" s="18"/>
      <c r="Y113" s="169" t="str">
        <f>IF(Z113="","",INDEX('Otras referencias'!H:I,MATCH(Z113,'Otras referencias'!I:I,0),1))</f>
        <v/>
      </c>
      <c r="Z113" s="171"/>
      <c r="AA113" s="21"/>
      <c r="AB113" s="11"/>
      <c r="AC113" s="169" t="str">
        <f>IF(AD113="","",INDEX('Otras referencias'!K:L,MATCH(AD113,'Otras referencias'!L:L,0),1))</f>
        <v/>
      </c>
      <c r="AD113" s="67"/>
      <c r="AE113" s="173" t="str">
        <f t="shared" si="8"/>
        <v>---</v>
      </c>
      <c r="AI113" s="59" t="str">
        <f>IF(V113="","",INDEX('Otras referencias'!AO:AQ,MATCH(V113,'Otras referencias'!AO:AO,0),3))</f>
        <v/>
      </c>
      <c r="AJ113" s="59" t="str">
        <f>IF(SUMPRODUCT(--EXACT(K113&amp;M113,$AJ$2:AJ112)),"",K113&amp;M113)</f>
        <v/>
      </c>
      <c r="AK113" s="59" t="str">
        <f>IF(SUMPRODUCT(--EXACT(K113&amp;M113,$AJ$2:AJ112)),"",MAX($AK$3:AK112)+1)</f>
        <v/>
      </c>
    </row>
    <row r="114" spans="1:37" s="59" customFormat="1" ht="15" x14ac:dyDescent="0.25">
      <c r="A114" s="10">
        <f t="shared" si="10"/>
        <v>1</v>
      </c>
      <c r="B114" s="55" t="str">
        <f t="shared" si="11"/>
        <v/>
      </c>
      <c r="C114" s="55">
        <v>112</v>
      </c>
      <c r="D114" s="55" t="str">
        <f t="shared" si="9"/>
        <v/>
      </c>
      <c r="E114" s="56" t="str">
        <f t="shared" si="6"/>
        <v/>
      </c>
      <c r="F114" s="34" t="str">
        <f>IF(L114&lt;&gt;"",CONCATENATE(DIGITADOR!$B$2,$A$2,DIGITADOR!$M$1,A114),"")</f>
        <v/>
      </c>
      <c r="G114" s="36"/>
      <c r="H114" s="4"/>
      <c r="I114" s="60" t="str">
        <f t="shared" si="7"/>
        <v/>
      </c>
      <c r="J114" s="166" t="str">
        <f>IF(K114="","",INDEX('Otras referencias'!$AG:$AH,MATCH(K114,'Otras referencias'!$AG:$AG,0),2))</f>
        <v/>
      </c>
      <c r="K114" s="171"/>
      <c r="L114" s="58" t="str">
        <f>IF(J114="","",INDEX(referentes!$S:$W,MATCH(J114,referentes!$S:$S,0),1))</f>
        <v/>
      </c>
      <c r="M114" s="32"/>
      <c r="N114" s="42"/>
      <c r="O114" s="1"/>
      <c r="P114" s="225"/>
      <c r="Q114" s="226" t="str">
        <f>IF(P114="","",INDEX(referentes!$J:$K,MATCH(P114,referentes!$J:$J,0),2))</f>
        <v/>
      </c>
      <c r="R114" s="20"/>
      <c r="S114" s="26"/>
      <c r="T114" s="222"/>
      <c r="U114" s="223" t="str">
        <f>IF(T114="","",INDEX(referentes!D:E,MATCH(T114,referentes!D:D,0),2))</f>
        <v/>
      </c>
      <c r="V114" s="222"/>
      <c r="W114" s="224" t="str">
        <f>IF(V114="","",INDEX('Otras referencias'!AO:AQ,MATCH(V114,'Otras referencias'!AO:AO,0),2))</f>
        <v/>
      </c>
      <c r="X114" s="18"/>
      <c r="Y114" s="169" t="str">
        <f>IF(Z114="","",INDEX('Otras referencias'!H:I,MATCH(Z114,'Otras referencias'!I:I,0),1))</f>
        <v/>
      </c>
      <c r="Z114" s="171"/>
      <c r="AA114" s="20"/>
      <c r="AB114" s="12"/>
      <c r="AC114" s="169" t="str">
        <f>IF(AD114="","",INDEX('Otras referencias'!K:L,MATCH(AD114,'Otras referencias'!L:L,0),1))</f>
        <v/>
      </c>
      <c r="AD114" s="67"/>
      <c r="AE114" s="173" t="str">
        <f t="shared" si="8"/>
        <v>---</v>
      </c>
      <c r="AI114" s="59" t="str">
        <f>IF(V114="","",INDEX('Otras referencias'!AO:AQ,MATCH(V114,'Otras referencias'!AO:AO,0),3))</f>
        <v/>
      </c>
      <c r="AJ114" s="59" t="str">
        <f>IF(SUMPRODUCT(--EXACT(K114&amp;M114,$AJ$2:AJ113)),"",K114&amp;M114)</f>
        <v/>
      </c>
      <c r="AK114" s="59" t="str">
        <f>IF(SUMPRODUCT(--EXACT(K114&amp;M114,$AJ$2:AJ113)),"",MAX($AK$3:AK113)+1)</f>
        <v/>
      </c>
    </row>
    <row r="115" spans="1:37" s="59" customFormat="1" ht="15" x14ac:dyDescent="0.25">
      <c r="A115" s="10">
        <f t="shared" si="10"/>
        <v>1</v>
      </c>
      <c r="B115" s="55" t="str">
        <f t="shared" si="11"/>
        <v/>
      </c>
      <c r="C115" s="55">
        <v>113</v>
      </c>
      <c r="D115" s="55" t="str">
        <f t="shared" si="9"/>
        <v/>
      </c>
      <c r="E115" s="56" t="str">
        <f t="shared" si="6"/>
        <v/>
      </c>
      <c r="F115" s="34" t="str">
        <f>IF(L115&lt;&gt;"",CONCATENATE(DIGITADOR!$B$2,$A$2,DIGITADOR!$M$1,A115),"")</f>
        <v/>
      </c>
      <c r="G115" s="37"/>
      <c r="H115" s="4"/>
      <c r="I115" s="60" t="str">
        <f t="shared" si="7"/>
        <v/>
      </c>
      <c r="J115" s="166" t="str">
        <f>IF(K115="","",INDEX('Otras referencias'!$AG:$AH,MATCH(K115,'Otras referencias'!$AG:$AG,0),2))</f>
        <v/>
      </c>
      <c r="K115" s="171"/>
      <c r="L115" s="58" t="str">
        <f>IF(J115="","",INDEX(referentes!$S:$W,MATCH(J115,referentes!$S:$S,0),1))</f>
        <v/>
      </c>
      <c r="M115" s="32"/>
      <c r="N115" s="43"/>
      <c r="O115" s="1"/>
      <c r="P115" s="225"/>
      <c r="Q115" s="226" t="str">
        <f>IF(P115="","",INDEX(referentes!$J:$K,MATCH(P115,referentes!$J:$J,0),2))</f>
        <v/>
      </c>
      <c r="R115" s="21"/>
      <c r="S115" s="26"/>
      <c r="T115" s="222"/>
      <c r="U115" s="223" t="str">
        <f>IF(T115="","",INDEX(referentes!D:E,MATCH(T115,referentes!D:D,0),2))</f>
        <v/>
      </c>
      <c r="V115" s="222"/>
      <c r="W115" s="224" t="str">
        <f>IF(V115="","",INDEX('Otras referencias'!AO:AQ,MATCH(V115,'Otras referencias'!AO:AO,0),2))</f>
        <v/>
      </c>
      <c r="X115" s="18"/>
      <c r="Y115" s="169" t="str">
        <f>IF(Z115="","",INDEX('Otras referencias'!H:I,MATCH(Z115,'Otras referencias'!I:I,0),1))</f>
        <v/>
      </c>
      <c r="Z115" s="171"/>
      <c r="AA115" s="21"/>
      <c r="AB115" s="11"/>
      <c r="AC115" s="169" t="str">
        <f>IF(AD115="","",INDEX('Otras referencias'!K:L,MATCH(AD115,'Otras referencias'!L:L,0),1))</f>
        <v/>
      </c>
      <c r="AD115" s="67"/>
      <c r="AE115" s="173" t="str">
        <f t="shared" si="8"/>
        <v>---</v>
      </c>
      <c r="AI115" s="59" t="str">
        <f>IF(V115="","",INDEX('Otras referencias'!AO:AQ,MATCH(V115,'Otras referencias'!AO:AO,0),3))</f>
        <v/>
      </c>
      <c r="AJ115" s="59" t="str">
        <f>IF(SUMPRODUCT(--EXACT(K115&amp;M115,$AJ$2:AJ114)),"",K115&amp;M115)</f>
        <v/>
      </c>
      <c r="AK115" s="59" t="str">
        <f>IF(SUMPRODUCT(--EXACT(K115&amp;M115,$AJ$2:AJ114)),"",MAX($AK$3:AK114)+1)</f>
        <v/>
      </c>
    </row>
    <row r="116" spans="1:37" s="59" customFormat="1" ht="15" x14ac:dyDescent="0.25">
      <c r="A116" s="10">
        <f t="shared" si="10"/>
        <v>1</v>
      </c>
      <c r="B116" s="55" t="str">
        <f t="shared" si="11"/>
        <v/>
      </c>
      <c r="C116" s="55">
        <v>114</v>
      </c>
      <c r="D116" s="55" t="str">
        <f t="shared" si="9"/>
        <v/>
      </c>
      <c r="E116" s="56" t="str">
        <f t="shared" si="6"/>
        <v/>
      </c>
      <c r="F116" s="34" t="str">
        <f>IF(L116&lt;&gt;"",CONCATENATE(DIGITADOR!$B$2,$A$2,DIGITADOR!$M$1,A116),"")</f>
        <v/>
      </c>
      <c r="G116" s="36"/>
      <c r="H116" s="4"/>
      <c r="I116" s="60" t="str">
        <f t="shared" si="7"/>
        <v/>
      </c>
      <c r="J116" s="166" t="str">
        <f>IF(K116="","",INDEX('Otras referencias'!$AG:$AH,MATCH(K116,'Otras referencias'!$AG:$AG,0),2))</f>
        <v/>
      </c>
      <c r="K116" s="171"/>
      <c r="L116" s="58" t="str">
        <f>IF(J116="","",INDEX(referentes!$S:$W,MATCH(J116,referentes!$S:$S,0),1))</f>
        <v/>
      </c>
      <c r="M116" s="32"/>
      <c r="N116" s="42"/>
      <c r="O116" s="1"/>
      <c r="P116" s="225"/>
      <c r="Q116" s="226" t="str">
        <f>IF(P116="","",INDEX(referentes!$J:$K,MATCH(P116,referentes!$J:$J,0),2))</f>
        <v/>
      </c>
      <c r="R116" s="20"/>
      <c r="S116" s="26"/>
      <c r="T116" s="222"/>
      <c r="U116" s="223" t="str">
        <f>IF(T116="","",INDEX(referentes!D:E,MATCH(T116,referentes!D:D,0),2))</f>
        <v/>
      </c>
      <c r="V116" s="222"/>
      <c r="W116" s="224" t="str">
        <f>IF(V116="","",INDEX('Otras referencias'!AO:AQ,MATCH(V116,'Otras referencias'!AO:AO,0),2))</f>
        <v/>
      </c>
      <c r="X116" s="18"/>
      <c r="Y116" s="169" t="str">
        <f>IF(Z116="","",INDEX('Otras referencias'!H:I,MATCH(Z116,'Otras referencias'!I:I,0),1))</f>
        <v/>
      </c>
      <c r="Z116" s="171"/>
      <c r="AA116" s="20"/>
      <c r="AB116" s="12"/>
      <c r="AC116" s="169" t="str">
        <f>IF(AD116="","",INDEX('Otras referencias'!K:L,MATCH(AD116,'Otras referencias'!L:L,0),1))</f>
        <v/>
      </c>
      <c r="AD116" s="67"/>
      <c r="AE116" s="173" t="str">
        <f t="shared" si="8"/>
        <v>---</v>
      </c>
      <c r="AI116" s="59" t="str">
        <f>IF(V116="","",INDEX('Otras referencias'!AO:AQ,MATCH(V116,'Otras referencias'!AO:AO,0),3))</f>
        <v/>
      </c>
      <c r="AJ116" s="59" t="str">
        <f>IF(SUMPRODUCT(--EXACT(K116&amp;M116,$AJ$2:AJ115)),"",K116&amp;M116)</f>
        <v/>
      </c>
      <c r="AK116" s="59" t="str">
        <f>IF(SUMPRODUCT(--EXACT(K116&amp;M116,$AJ$2:AJ115)),"",MAX($AK$3:AK115)+1)</f>
        <v/>
      </c>
    </row>
    <row r="117" spans="1:37" s="59" customFormat="1" ht="15" x14ac:dyDescent="0.25">
      <c r="A117" s="10">
        <f t="shared" si="10"/>
        <v>1</v>
      </c>
      <c r="B117" s="55" t="str">
        <f t="shared" si="11"/>
        <v/>
      </c>
      <c r="C117" s="55">
        <v>115</v>
      </c>
      <c r="D117" s="55" t="str">
        <f t="shared" si="9"/>
        <v/>
      </c>
      <c r="E117" s="56" t="str">
        <f t="shared" si="6"/>
        <v/>
      </c>
      <c r="F117" s="34" t="str">
        <f>IF(L117&lt;&gt;"",CONCATENATE(DIGITADOR!$B$2,$A$2,DIGITADOR!$M$1,A117),"")</f>
        <v/>
      </c>
      <c r="G117" s="37"/>
      <c r="H117" s="4"/>
      <c r="I117" s="60" t="str">
        <f t="shared" si="7"/>
        <v/>
      </c>
      <c r="J117" s="166" t="str">
        <f>IF(K117="","",INDEX('Otras referencias'!$AG:$AH,MATCH(K117,'Otras referencias'!$AG:$AG,0),2))</f>
        <v/>
      </c>
      <c r="K117" s="171"/>
      <c r="L117" s="58" t="str">
        <f>IF(J117="","",INDEX(referentes!$S:$W,MATCH(J117,referentes!$S:$S,0),1))</f>
        <v/>
      </c>
      <c r="M117" s="32"/>
      <c r="N117" s="43"/>
      <c r="O117" s="1"/>
      <c r="P117" s="225"/>
      <c r="Q117" s="226" t="str">
        <f>IF(P117="","",INDEX(referentes!$J:$K,MATCH(P117,referentes!$J:$J,0),2))</f>
        <v/>
      </c>
      <c r="R117" s="21"/>
      <c r="S117" s="26"/>
      <c r="T117" s="222"/>
      <c r="U117" s="223" t="str">
        <f>IF(T117="","",INDEX(referentes!D:E,MATCH(T117,referentes!D:D,0),2))</f>
        <v/>
      </c>
      <c r="V117" s="222"/>
      <c r="W117" s="224" t="str">
        <f>IF(V117="","",INDEX('Otras referencias'!AO:AQ,MATCH(V117,'Otras referencias'!AO:AO,0),2))</f>
        <v/>
      </c>
      <c r="X117" s="18"/>
      <c r="Y117" s="169" t="str">
        <f>IF(Z117="","",INDEX('Otras referencias'!H:I,MATCH(Z117,'Otras referencias'!I:I,0),1))</f>
        <v/>
      </c>
      <c r="Z117" s="171"/>
      <c r="AA117" s="21"/>
      <c r="AB117" s="11"/>
      <c r="AC117" s="169" t="str">
        <f>IF(AD117="","",INDEX('Otras referencias'!K:L,MATCH(AD117,'Otras referencias'!L:L,0),1))</f>
        <v/>
      </c>
      <c r="AD117" s="67"/>
      <c r="AE117" s="173" t="str">
        <f t="shared" si="8"/>
        <v>---</v>
      </c>
      <c r="AI117" s="59" t="str">
        <f>IF(V117="","",INDEX('Otras referencias'!AO:AQ,MATCH(V117,'Otras referencias'!AO:AO,0),3))</f>
        <v/>
      </c>
      <c r="AJ117" s="59" t="str">
        <f>IF(SUMPRODUCT(--EXACT(K117&amp;M117,$AJ$2:AJ116)),"",K117&amp;M117)</f>
        <v/>
      </c>
      <c r="AK117" s="59" t="str">
        <f>IF(SUMPRODUCT(--EXACT(K117&amp;M117,$AJ$2:AJ116)),"",MAX($AK$3:AK116)+1)</f>
        <v/>
      </c>
    </row>
    <row r="118" spans="1:37" s="59" customFormat="1" ht="15" x14ac:dyDescent="0.25">
      <c r="A118" s="10">
        <f t="shared" si="10"/>
        <v>1</v>
      </c>
      <c r="B118" s="55" t="str">
        <f t="shared" si="11"/>
        <v/>
      </c>
      <c r="C118" s="55">
        <v>116</v>
      </c>
      <c r="D118" s="55" t="str">
        <f t="shared" si="9"/>
        <v/>
      </c>
      <c r="E118" s="56" t="str">
        <f t="shared" si="6"/>
        <v/>
      </c>
      <c r="F118" s="34" t="str">
        <f>IF(L118&lt;&gt;"",CONCATENATE(DIGITADOR!$B$2,$A$2,DIGITADOR!$M$1,A118),"")</f>
        <v/>
      </c>
      <c r="G118" s="36"/>
      <c r="H118" s="4"/>
      <c r="I118" s="60" t="str">
        <f t="shared" si="7"/>
        <v/>
      </c>
      <c r="J118" s="166" t="str">
        <f>IF(K118="","",INDEX('Otras referencias'!$AG:$AH,MATCH(K118,'Otras referencias'!$AG:$AG,0),2))</f>
        <v/>
      </c>
      <c r="K118" s="171"/>
      <c r="L118" s="58" t="str">
        <f>IF(J118="","",INDEX(referentes!$S:$W,MATCH(J118,referentes!$S:$S,0),1))</f>
        <v/>
      </c>
      <c r="M118" s="32"/>
      <c r="N118" s="42"/>
      <c r="O118" s="1"/>
      <c r="P118" s="225"/>
      <c r="Q118" s="226" t="str">
        <f>IF(P118="","",INDEX(referentes!$J:$K,MATCH(P118,referentes!$J:$J,0),2))</f>
        <v/>
      </c>
      <c r="R118" s="20"/>
      <c r="S118" s="26"/>
      <c r="T118" s="222"/>
      <c r="U118" s="223" t="str">
        <f>IF(T118="","",INDEX(referentes!D:E,MATCH(T118,referentes!D:D,0),2))</f>
        <v/>
      </c>
      <c r="V118" s="222"/>
      <c r="W118" s="224" t="str">
        <f>IF(V118="","",INDEX('Otras referencias'!AO:AQ,MATCH(V118,'Otras referencias'!AO:AO,0),2))</f>
        <v/>
      </c>
      <c r="X118" s="18"/>
      <c r="Y118" s="169" t="str">
        <f>IF(Z118="","",INDEX('Otras referencias'!H:I,MATCH(Z118,'Otras referencias'!I:I,0),1))</f>
        <v/>
      </c>
      <c r="Z118" s="171"/>
      <c r="AA118" s="20"/>
      <c r="AB118" s="12"/>
      <c r="AC118" s="169" t="str">
        <f>IF(AD118="","",INDEX('Otras referencias'!K:L,MATCH(AD118,'Otras referencias'!L:L,0),1))</f>
        <v/>
      </c>
      <c r="AD118" s="67"/>
      <c r="AE118" s="173" t="str">
        <f t="shared" si="8"/>
        <v>---</v>
      </c>
      <c r="AI118" s="59" t="str">
        <f>IF(V118="","",INDEX('Otras referencias'!AO:AQ,MATCH(V118,'Otras referencias'!AO:AO,0),3))</f>
        <v/>
      </c>
      <c r="AJ118" s="59" t="str">
        <f>IF(SUMPRODUCT(--EXACT(K118&amp;M118,$AJ$2:AJ117)),"",K118&amp;M118)</f>
        <v/>
      </c>
      <c r="AK118" s="59" t="str">
        <f>IF(SUMPRODUCT(--EXACT(K118&amp;M118,$AJ$2:AJ117)),"",MAX($AK$3:AK117)+1)</f>
        <v/>
      </c>
    </row>
    <row r="119" spans="1:37" s="59" customFormat="1" ht="15" x14ac:dyDescent="0.25">
      <c r="A119" s="10">
        <f t="shared" si="10"/>
        <v>1</v>
      </c>
      <c r="B119" s="55" t="str">
        <f t="shared" si="11"/>
        <v/>
      </c>
      <c r="C119" s="55">
        <v>117</v>
      </c>
      <c r="D119" s="55" t="str">
        <f t="shared" si="9"/>
        <v/>
      </c>
      <c r="E119" s="56" t="str">
        <f t="shared" si="6"/>
        <v/>
      </c>
      <c r="F119" s="34" t="str">
        <f>IF(L119&lt;&gt;"",CONCATENATE(DIGITADOR!$B$2,$A$2,DIGITADOR!$M$1,A119),"")</f>
        <v/>
      </c>
      <c r="G119" s="37"/>
      <c r="H119" s="4"/>
      <c r="I119" s="60" t="str">
        <f t="shared" si="7"/>
        <v/>
      </c>
      <c r="J119" s="166" t="str">
        <f>IF(K119="","",INDEX('Otras referencias'!$AG:$AH,MATCH(K119,'Otras referencias'!$AG:$AG,0),2))</f>
        <v/>
      </c>
      <c r="K119" s="171"/>
      <c r="L119" s="58" t="str">
        <f>IF(J119="","",INDEX(referentes!$S:$W,MATCH(J119,referentes!$S:$S,0),1))</f>
        <v/>
      </c>
      <c r="M119" s="32"/>
      <c r="N119" s="43"/>
      <c r="O119" s="1"/>
      <c r="P119" s="225"/>
      <c r="Q119" s="226" t="str">
        <f>IF(P119="","",INDEX(referentes!$J:$K,MATCH(P119,referentes!$J:$J,0),2))</f>
        <v/>
      </c>
      <c r="R119" s="21"/>
      <c r="S119" s="26"/>
      <c r="T119" s="222"/>
      <c r="U119" s="223" t="str">
        <f>IF(T119="","",INDEX(referentes!D:E,MATCH(T119,referentes!D:D,0),2))</f>
        <v/>
      </c>
      <c r="V119" s="222"/>
      <c r="W119" s="224" t="str">
        <f>IF(V119="","",INDEX('Otras referencias'!AO:AQ,MATCH(V119,'Otras referencias'!AO:AO,0),2))</f>
        <v/>
      </c>
      <c r="X119" s="18"/>
      <c r="Y119" s="169" t="str">
        <f>IF(Z119="","",INDEX('Otras referencias'!H:I,MATCH(Z119,'Otras referencias'!I:I,0),1))</f>
        <v/>
      </c>
      <c r="Z119" s="171"/>
      <c r="AA119" s="21"/>
      <c r="AB119" s="11"/>
      <c r="AC119" s="169" t="str">
        <f>IF(AD119="","",INDEX('Otras referencias'!K:L,MATCH(AD119,'Otras referencias'!L:L,0),1))</f>
        <v/>
      </c>
      <c r="AD119" s="67"/>
      <c r="AE119" s="173" t="str">
        <f t="shared" si="8"/>
        <v>---</v>
      </c>
      <c r="AI119" s="59" t="str">
        <f>IF(V119="","",INDEX('Otras referencias'!AO:AQ,MATCH(V119,'Otras referencias'!AO:AO,0),3))</f>
        <v/>
      </c>
      <c r="AJ119" s="59" t="str">
        <f>IF(SUMPRODUCT(--EXACT(K119&amp;M119,$AJ$2:AJ118)),"",K119&amp;M119)</f>
        <v/>
      </c>
      <c r="AK119" s="59" t="str">
        <f>IF(SUMPRODUCT(--EXACT(K119&amp;M119,$AJ$2:AJ118)),"",MAX($AK$3:AK118)+1)</f>
        <v/>
      </c>
    </row>
    <row r="120" spans="1:37" s="59" customFormat="1" ht="15" x14ac:dyDescent="0.25">
      <c r="A120" s="10">
        <f t="shared" si="10"/>
        <v>1</v>
      </c>
      <c r="B120" s="55" t="str">
        <f t="shared" si="11"/>
        <v/>
      </c>
      <c r="C120" s="55">
        <v>118</v>
      </c>
      <c r="D120" s="55" t="str">
        <f t="shared" si="9"/>
        <v/>
      </c>
      <c r="E120" s="56" t="str">
        <f t="shared" si="6"/>
        <v/>
      </c>
      <c r="F120" s="34" t="str">
        <f>IF(L120&lt;&gt;"",CONCATENATE(DIGITADOR!$B$2,$A$2,DIGITADOR!$M$1,A120),"")</f>
        <v/>
      </c>
      <c r="G120" s="36"/>
      <c r="H120" s="4"/>
      <c r="I120" s="60" t="str">
        <f t="shared" si="7"/>
        <v/>
      </c>
      <c r="J120" s="166" t="str">
        <f>IF(K120="","",INDEX('Otras referencias'!$AG:$AH,MATCH(K120,'Otras referencias'!$AG:$AG,0),2))</f>
        <v/>
      </c>
      <c r="K120" s="171"/>
      <c r="L120" s="58" t="str">
        <f>IF(J120="","",INDEX(referentes!$S:$W,MATCH(J120,referentes!$S:$S,0),1))</f>
        <v/>
      </c>
      <c r="M120" s="32"/>
      <c r="N120" s="42"/>
      <c r="O120" s="1"/>
      <c r="P120" s="225"/>
      <c r="Q120" s="226" t="str">
        <f>IF(P120="","",INDEX(referentes!$J:$K,MATCH(P120,referentes!$J:$J,0),2))</f>
        <v/>
      </c>
      <c r="R120" s="20"/>
      <c r="S120" s="26"/>
      <c r="T120" s="222"/>
      <c r="U120" s="223" t="str">
        <f>IF(T120="","",INDEX(referentes!D:E,MATCH(T120,referentes!D:D,0),2))</f>
        <v/>
      </c>
      <c r="V120" s="222"/>
      <c r="W120" s="224" t="str">
        <f>IF(V120="","",INDEX('Otras referencias'!AO:AQ,MATCH(V120,'Otras referencias'!AO:AO,0),2))</f>
        <v/>
      </c>
      <c r="X120" s="18"/>
      <c r="Y120" s="169" t="str">
        <f>IF(Z120="","",INDEX('Otras referencias'!H:I,MATCH(Z120,'Otras referencias'!I:I,0),1))</f>
        <v/>
      </c>
      <c r="Z120" s="171"/>
      <c r="AA120" s="20"/>
      <c r="AB120" s="12"/>
      <c r="AC120" s="169" t="str">
        <f>IF(AD120="","",INDEX('Otras referencias'!K:L,MATCH(AD120,'Otras referencias'!L:L,0),1))</f>
        <v/>
      </c>
      <c r="AD120" s="67"/>
      <c r="AE120" s="173" t="str">
        <f t="shared" si="8"/>
        <v>---</v>
      </c>
      <c r="AI120" s="59" t="str">
        <f>IF(V120="","",INDEX('Otras referencias'!AO:AQ,MATCH(V120,'Otras referencias'!AO:AO,0),3))</f>
        <v/>
      </c>
      <c r="AJ120" s="59" t="str">
        <f>IF(SUMPRODUCT(--EXACT(K120&amp;M120,$AJ$2:AJ119)),"",K120&amp;M120)</f>
        <v/>
      </c>
      <c r="AK120" s="59" t="str">
        <f>IF(SUMPRODUCT(--EXACT(K120&amp;M120,$AJ$2:AJ119)),"",MAX($AK$3:AK119)+1)</f>
        <v/>
      </c>
    </row>
    <row r="121" spans="1:37" s="59" customFormat="1" ht="15" x14ac:dyDescent="0.25">
      <c r="A121" s="10">
        <f t="shared" si="10"/>
        <v>1</v>
      </c>
      <c r="B121" s="55" t="str">
        <f t="shared" si="11"/>
        <v/>
      </c>
      <c r="C121" s="55">
        <v>119</v>
      </c>
      <c r="D121" s="55" t="str">
        <f t="shared" si="9"/>
        <v/>
      </c>
      <c r="E121" s="56" t="str">
        <f t="shared" si="6"/>
        <v/>
      </c>
      <c r="F121" s="34" t="str">
        <f>IF(L121&lt;&gt;"",CONCATENATE(DIGITADOR!$B$2,$A$2,DIGITADOR!$M$1,A121),"")</f>
        <v/>
      </c>
      <c r="G121" s="37"/>
      <c r="H121" s="4"/>
      <c r="I121" s="60" t="str">
        <f t="shared" si="7"/>
        <v/>
      </c>
      <c r="J121" s="166" t="str">
        <f>IF(K121="","",INDEX('Otras referencias'!$AG:$AH,MATCH(K121,'Otras referencias'!$AG:$AG,0),2))</f>
        <v/>
      </c>
      <c r="K121" s="171"/>
      <c r="L121" s="58" t="str">
        <f>IF(J121="","",INDEX(referentes!$S:$W,MATCH(J121,referentes!$S:$S,0),1))</f>
        <v/>
      </c>
      <c r="M121" s="32"/>
      <c r="N121" s="43"/>
      <c r="O121" s="1"/>
      <c r="P121" s="225"/>
      <c r="Q121" s="226" t="str">
        <f>IF(P121="","",INDEX(referentes!$J:$K,MATCH(P121,referentes!$J:$J,0),2))</f>
        <v/>
      </c>
      <c r="R121" s="21"/>
      <c r="S121" s="26"/>
      <c r="T121" s="222"/>
      <c r="U121" s="223" t="str">
        <f>IF(T121="","",INDEX(referentes!D:E,MATCH(T121,referentes!D:D,0),2))</f>
        <v/>
      </c>
      <c r="V121" s="222"/>
      <c r="W121" s="224" t="str">
        <f>IF(V121="","",INDEX('Otras referencias'!AO:AQ,MATCH(V121,'Otras referencias'!AO:AO,0),2))</f>
        <v/>
      </c>
      <c r="X121" s="18"/>
      <c r="Y121" s="169" t="str">
        <f>IF(Z121="","",INDEX('Otras referencias'!H:I,MATCH(Z121,'Otras referencias'!I:I,0),1))</f>
        <v/>
      </c>
      <c r="Z121" s="171"/>
      <c r="AA121" s="21"/>
      <c r="AB121" s="11"/>
      <c r="AC121" s="169" t="str">
        <f>IF(AD121="","",INDEX('Otras referencias'!K:L,MATCH(AD121,'Otras referencias'!L:L,0),1))</f>
        <v/>
      </c>
      <c r="AD121" s="67"/>
      <c r="AE121" s="173" t="str">
        <f t="shared" si="8"/>
        <v>---</v>
      </c>
      <c r="AI121" s="59" t="str">
        <f>IF(V121="","",INDEX('Otras referencias'!AO:AQ,MATCH(V121,'Otras referencias'!AO:AO,0),3))</f>
        <v/>
      </c>
      <c r="AJ121" s="59" t="str">
        <f>IF(SUMPRODUCT(--EXACT(K121&amp;M121,$AJ$2:AJ120)),"",K121&amp;M121)</f>
        <v/>
      </c>
      <c r="AK121" s="59" t="str">
        <f>IF(SUMPRODUCT(--EXACT(K121&amp;M121,$AJ$2:AJ120)),"",MAX($AK$3:AK120)+1)</f>
        <v/>
      </c>
    </row>
    <row r="122" spans="1:37" s="59" customFormat="1" ht="15" x14ac:dyDescent="0.25">
      <c r="A122" s="10">
        <f t="shared" si="10"/>
        <v>1</v>
      </c>
      <c r="B122" s="55" t="str">
        <f t="shared" si="11"/>
        <v/>
      </c>
      <c r="C122" s="55">
        <v>120</v>
      </c>
      <c r="D122" s="55" t="str">
        <f t="shared" si="9"/>
        <v/>
      </c>
      <c r="E122" s="56" t="str">
        <f t="shared" si="6"/>
        <v/>
      </c>
      <c r="F122" s="34" t="str">
        <f>IF(L122&lt;&gt;"",CONCATENATE(DIGITADOR!$B$2,$A$2,DIGITADOR!$M$1,A122),"")</f>
        <v/>
      </c>
      <c r="G122" s="36"/>
      <c r="H122" s="4"/>
      <c r="I122" s="60" t="str">
        <f t="shared" si="7"/>
        <v/>
      </c>
      <c r="J122" s="166" t="str">
        <f>IF(K122="","",INDEX('Otras referencias'!$AG:$AH,MATCH(K122,'Otras referencias'!$AG:$AG,0),2))</f>
        <v/>
      </c>
      <c r="K122" s="171"/>
      <c r="L122" s="58" t="str">
        <f>IF(J122="","",INDEX(referentes!$S:$W,MATCH(J122,referentes!$S:$S,0),1))</f>
        <v/>
      </c>
      <c r="M122" s="32"/>
      <c r="N122" s="42"/>
      <c r="O122" s="1"/>
      <c r="P122" s="225"/>
      <c r="Q122" s="226" t="str">
        <f>IF(P122="","",INDEX(referentes!$J:$K,MATCH(P122,referentes!$J:$J,0),2))</f>
        <v/>
      </c>
      <c r="R122" s="20"/>
      <c r="S122" s="26"/>
      <c r="T122" s="222"/>
      <c r="U122" s="223" t="str">
        <f>IF(T122="","",INDEX(referentes!D:E,MATCH(T122,referentes!D:D,0),2))</f>
        <v/>
      </c>
      <c r="V122" s="222"/>
      <c r="W122" s="224" t="str">
        <f>IF(V122="","",INDEX('Otras referencias'!AO:AQ,MATCH(V122,'Otras referencias'!AO:AO,0),2))</f>
        <v/>
      </c>
      <c r="X122" s="18"/>
      <c r="Y122" s="169" t="str">
        <f>IF(Z122="","",INDEX('Otras referencias'!H:I,MATCH(Z122,'Otras referencias'!I:I,0),1))</f>
        <v/>
      </c>
      <c r="Z122" s="171"/>
      <c r="AA122" s="20"/>
      <c r="AB122" s="12"/>
      <c r="AC122" s="169" t="str">
        <f>IF(AD122="","",INDEX('Otras referencias'!K:L,MATCH(AD122,'Otras referencias'!L:L,0),1))</f>
        <v/>
      </c>
      <c r="AD122" s="67"/>
      <c r="AE122" s="173" t="str">
        <f t="shared" si="8"/>
        <v>---</v>
      </c>
      <c r="AI122" s="59" t="str">
        <f>IF(V122="","",INDEX('Otras referencias'!AO:AQ,MATCH(V122,'Otras referencias'!AO:AO,0),3))</f>
        <v/>
      </c>
      <c r="AJ122" s="59" t="str">
        <f>IF(SUMPRODUCT(--EXACT(K122&amp;M122,$AJ$2:AJ121)),"",K122&amp;M122)</f>
        <v/>
      </c>
      <c r="AK122" s="59" t="str">
        <f>IF(SUMPRODUCT(--EXACT(K122&amp;M122,$AJ$2:AJ121)),"",MAX($AK$3:AK121)+1)</f>
        <v/>
      </c>
    </row>
    <row r="123" spans="1:37" s="59" customFormat="1" ht="15" x14ac:dyDescent="0.25">
      <c r="A123" s="10">
        <f t="shared" si="10"/>
        <v>1</v>
      </c>
      <c r="B123" s="55" t="str">
        <f t="shared" si="11"/>
        <v/>
      </c>
      <c r="C123" s="55">
        <v>121</v>
      </c>
      <c r="D123" s="55" t="str">
        <f t="shared" si="9"/>
        <v/>
      </c>
      <c r="E123" s="56" t="str">
        <f t="shared" si="6"/>
        <v/>
      </c>
      <c r="F123" s="34" t="str">
        <f>IF(L123&lt;&gt;"",CONCATENATE(DIGITADOR!$B$2,$A$2,DIGITADOR!$M$1,A123),"")</f>
        <v/>
      </c>
      <c r="G123" s="37"/>
      <c r="H123" s="4"/>
      <c r="I123" s="60" t="str">
        <f t="shared" si="7"/>
        <v/>
      </c>
      <c r="J123" s="166" t="str">
        <f>IF(K123="","",INDEX('Otras referencias'!$AG:$AH,MATCH(K123,'Otras referencias'!$AG:$AG,0),2))</f>
        <v/>
      </c>
      <c r="K123" s="171"/>
      <c r="L123" s="58" t="str">
        <f>IF(J123="","",INDEX(referentes!$S:$W,MATCH(J123,referentes!$S:$S,0),1))</f>
        <v/>
      </c>
      <c r="M123" s="32"/>
      <c r="N123" s="43"/>
      <c r="O123" s="1"/>
      <c r="P123" s="225"/>
      <c r="Q123" s="226" t="str">
        <f>IF(P123="","",INDEX(referentes!$J:$K,MATCH(P123,referentes!$J:$J,0),2))</f>
        <v/>
      </c>
      <c r="R123" s="21"/>
      <c r="S123" s="26"/>
      <c r="T123" s="222"/>
      <c r="U123" s="223" t="str">
        <f>IF(T123="","",INDEX(referentes!D:E,MATCH(T123,referentes!D:D,0),2))</f>
        <v/>
      </c>
      <c r="V123" s="222"/>
      <c r="W123" s="224" t="str">
        <f>IF(V123="","",INDEX('Otras referencias'!AO:AQ,MATCH(V123,'Otras referencias'!AO:AO,0),2))</f>
        <v/>
      </c>
      <c r="X123" s="18"/>
      <c r="Y123" s="169" t="str">
        <f>IF(Z123="","",INDEX('Otras referencias'!H:I,MATCH(Z123,'Otras referencias'!I:I,0),1))</f>
        <v/>
      </c>
      <c r="Z123" s="171"/>
      <c r="AA123" s="21"/>
      <c r="AB123" s="11"/>
      <c r="AC123" s="169" t="str">
        <f>IF(AD123="","",INDEX('Otras referencias'!K:L,MATCH(AD123,'Otras referencias'!L:L,0),1))</f>
        <v/>
      </c>
      <c r="AD123" s="67"/>
      <c r="AE123" s="173" t="str">
        <f t="shared" si="8"/>
        <v>---</v>
      </c>
      <c r="AI123" s="59" t="str">
        <f>IF(V123="","",INDEX('Otras referencias'!AO:AQ,MATCH(V123,'Otras referencias'!AO:AO,0),3))</f>
        <v/>
      </c>
      <c r="AJ123" s="59" t="str">
        <f>IF(SUMPRODUCT(--EXACT(K123&amp;M123,$AJ$2:AJ122)),"",K123&amp;M123)</f>
        <v/>
      </c>
      <c r="AK123" s="59" t="str">
        <f>IF(SUMPRODUCT(--EXACT(K123&amp;M123,$AJ$2:AJ122)),"",MAX($AK$3:AK122)+1)</f>
        <v/>
      </c>
    </row>
    <row r="124" spans="1:37" s="59" customFormat="1" ht="15" x14ac:dyDescent="0.25">
      <c r="A124" s="10">
        <f t="shared" si="10"/>
        <v>1</v>
      </c>
      <c r="B124" s="55" t="str">
        <f t="shared" si="11"/>
        <v/>
      </c>
      <c r="C124" s="55">
        <v>122</v>
      </c>
      <c r="D124" s="55" t="str">
        <f t="shared" si="9"/>
        <v/>
      </c>
      <c r="E124" s="56" t="str">
        <f t="shared" si="6"/>
        <v/>
      </c>
      <c r="F124" s="34" t="str">
        <f>IF(L124&lt;&gt;"",CONCATENATE(DIGITADOR!$B$2,$A$2,DIGITADOR!$M$1,A124),"")</f>
        <v/>
      </c>
      <c r="G124" s="36"/>
      <c r="H124" s="4"/>
      <c r="I124" s="60" t="str">
        <f t="shared" si="7"/>
        <v/>
      </c>
      <c r="J124" s="166" t="str">
        <f>IF(K124="","",INDEX('Otras referencias'!$AG:$AH,MATCH(K124,'Otras referencias'!$AG:$AG,0),2))</f>
        <v/>
      </c>
      <c r="K124" s="171"/>
      <c r="L124" s="58" t="str">
        <f>IF(J124="","",INDEX(referentes!$S:$W,MATCH(J124,referentes!$S:$S,0),1))</f>
        <v/>
      </c>
      <c r="M124" s="32"/>
      <c r="N124" s="42"/>
      <c r="O124" s="1"/>
      <c r="P124" s="225"/>
      <c r="Q124" s="226" t="str">
        <f>IF(P124="","",INDEX(referentes!$J:$K,MATCH(P124,referentes!$J:$J,0),2))</f>
        <v/>
      </c>
      <c r="R124" s="20"/>
      <c r="S124" s="26"/>
      <c r="T124" s="222"/>
      <c r="U124" s="223" t="str">
        <f>IF(T124="","",INDEX(referentes!D:E,MATCH(T124,referentes!D:D,0),2))</f>
        <v/>
      </c>
      <c r="V124" s="222"/>
      <c r="W124" s="224" t="str">
        <f>IF(V124="","",INDEX('Otras referencias'!AO:AQ,MATCH(V124,'Otras referencias'!AO:AO,0),2))</f>
        <v/>
      </c>
      <c r="X124" s="18"/>
      <c r="Y124" s="169" t="str">
        <f>IF(Z124="","",INDEX('Otras referencias'!H:I,MATCH(Z124,'Otras referencias'!I:I,0),1))</f>
        <v/>
      </c>
      <c r="Z124" s="171"/>
      <c r="AA124" s="20"/>
      <c r="AB124" s="12"/>
      <c r="AC124" s="169" t="str">
        <f>IF(AD124="","",INDEX('Otras referencias'!K:L,MATCH(AD124,'Otras referencias'!L:L,0),1))</f>
        <v/>
      </c>
      <c r="AD124" s="67"/>
      <c r="AE124" s="173" t="str">
        <f t="shared" si="8"/>
        <v>---</v>
      </c>
      <c r="AI124" s="59" t="str">
        <f>IF(V124="","",INDEX('Otras referencias'!AO:AQ,MATCH(V124,'Otras referencias'!AO:AO,0),3))</f>
        <v/>
      </c>
      <c r="AJ124" s="59" t="str">
        <f>IF(SUMPRODUCT(--EXACT(K124&amp;M124,$AJ$2:AJ123)),"",K124&amp;M124)</f>
        <v/>
      </c>
      <c r="AK124" s="59" t="str">
        <f>IF(SUMPRODUCT(--EXACT(K124&amp;M124,$AJ$2:AJ123)),"",MAX($AK$3:AK123)+1)</f>
        <v/>
      </c>
    </row>
    <row r="125" spans="1:37" s="59" customFormat="1" ht="15" x14ac:dyDescent="0.25">
      <c r="A125" s="10">
        <f t="shared" si="10"/>
        <v>1</v>
      </c>
      <c r="B125" s="55" t="str">
        <f t="shared" si="11"/>
        <v/>
      </c>
      <c r="C125" s="55">
        <v>123</v>
      </c>
      <c r="D125" s="55" t="str">
        <f t="shared" si="9"/>
        <v/>
      </c>
      <c r="E125" s="56" t="str">
        <f t="shared" si="6"/>
        <v/>
      </c>
      <c r="F125" s="34" t="str">
        <f>IF(L125&lt;&gt;"",CONCATENATE(DIGITADOR!$B$2,$A$2,DIGITADOR!$M$1,A125),"")</f>
        <v/>
      </c>
      <c r="G125" s="37"/>
      <c r="H125" s="4"/>
      <c r="I125" s="60" t="str">
        <f t="shared" si="7"/>
        <v/>
      </c>
      <c r="J125" s="166" t="str">
        <f>IF(K125="","",INDEX('Otras referencias'!$AG:$AH,MATCH(K125,'Otras referencias'!$AG:$AG,0),2))</f>
        <v/>
      </c>
      <c r="K125" s="171"/>
      <c r="L125" s="58" t="str">
        <f>IF(J125="","",INDEX(referentes!$S:$W,MATCH(J125,referentes!$S:$S,0),1))</f>
        <v/>
      </c>
      <c r="M125" s="32"/>
      <c r="N125" s="43"/>
      <c r="O125" s="1"/>
      <c r="P125" s="225"/>
      <c r="Q125" s="226" t="str">
        <f>IF(P125="","",INDEX(referentes!$J:$K,MATCH(P125,referentes!$J:$J,0),2))</f>
        <v/>
      </c>
      <c r="R125" s="21"/>
      <c r="S125" s="26"/>
      <c r="T125" s="222"/>
      <c r="U125" s="223" t="str">
        <f>IF(T125="","",INDEX(referentes!D:E,MATCH(T125,referentes!D:D,0),2))</f>
        <v/>
      </c>
      <c r="V125" s="222"/>
      <c r="W125" s="224" t="str">
        <f>IF(V125="","",INDEX('Otras referencias'!AO:AQ,MATCH(V125,'Otras referencias'!AO:AO,0),2))</f>
        <v/>
      </c>
      <c r="X125" s="18"/>
      <c r="Y125" s="169" t="str">
        <f>IF(Z125="","",INDEX('Otras referencias'!H:I,MATCH(Z125,'Otras referencias'!I:I,0),1))</f>
        <v/>
      </c>
      <c r="Z125" s="171"/>
      <c r="AA125" s="21"/>
      <c r="AB125" s="11"/>
      <c r="AC125" s="169" t="str">
        <f>IF(AD125="","",INDEX('Otras referencias'!K:L,MATCH(AD125,'Otras referencias'!L:L,0),1))</f>
        <v/>
      </c>
      <c r="AD125" s="67"/>
      <c r="AE125" s="173" t="str">
        <f t="shared" si="8"/>
        <v>---</v>
      </c>
      <c r="AI125" s="59" t="str">
        <f>IF(V125="","",INDEX('Otras referencias'!AO:AQ,MATCH(V125,'Otras referencias'!AO:AO,0),3))</f>
        <v/>
      </c>
      <c r="AJ125" s="59" t="str">
        <f>IF(SUMPRODUCT(--EXACT(K125&amp;M125,$AJ$2:AJ124)),"",K125&amp;M125)</f>
        <v/>
      </c>
      <c r="AK125" s="59" t="str">
        <f>IF(SUMPRODUCT(--EXACT(K125&amp;M125,$AJ$2:AJ124)),"",MAX($AK$3:AK124)+1)</f>
        <v/>
      </c>
    </row>
    <row r="126" spans="1:37" s="59" customFormat="1" ht="15" x14ac:dyDescent="0.25">
      <c r="A126" s="10">
        <f t="shared" si="10"/>
        <v>1</v>
      </c>
      <c r="B126" s="55" t="str">
        <f t="shared" si="11"/>
        <v/>
      </c>
      <c r="C126" s="55">
        <v>124</v>
      </c>
      <c r="D126" s="55" t="str">
        <f t="shared" si="9"/>
        <v/>
      </c>
      <c r="E126" s="56" t="str">
        <f t="shared" si="6"/>
        <v/>
      </c>
      <c r="F126" s="34" t="str">
        <f>IF(L126&lt;&gt;"",CONCATENATE(DIGITADOR!$B$2,$A$2,DIGITADOR!$M$1,A126),"")</f>
        <v/>
      </c>
      <c r="G126" s="36"/>
      <c r="H126" s="4"/>
      <c r="I126" s="60" t="str">
        <f t="shared" si="7"/>
        <v/>
      </c>
      <c r="J126" s="166" t="str">
        <f>IF(K126="","",INDEX('Otras referencias'!$AG:$AH,MATCH(K126,'Otras referencias'!$AG:$AG,0),2))</f>
        <v/>
      </c>
      <c r="K126" s="171"/>
      <c r="L126" s="58" t="str">
        <f>IF(J126="","",INDEX(referentes!$S:$W,MATCH(J126,referentes!$S:$S,0),1))</f>
        <v/>
      </c>
      <c r="M126" s="32"/>
      <c r="N126" s="42"/>
      <c r="O126" s="1"/>
      <c r="P126" s="225"/>
      <c r="Q126" s="226" t="str">
        <f>IF(P126="","",INDEX(referentes!$J:$K,MATCH(P126,referentes!$J:$J,0),2))</f>
        <v/>
      </c>
      <c r="R126" s="20"/>
      <c r="S126" s="26"/>
      <c r="T126" s="222"/>
      <c r="U126" s="223" t="str">
        <f>IF(T126="","",INDEX(referentes!D:E,MATCH(T126,referentes!D:D,0),2))</f>
        <v/>
      </c>
      <c r="V126" s="222"/>
      <c r="W126" s="224" t="str">
        <f>IF(V126="","",INDEX('Otras referencias'!AO:AQ,MATCH(V126,'Otras referencias'!AO:AO,0),2))</f>
        <v/>
      </c>
      <c r="X126" s="18"/>
      <c r="Y126" s="169" t="str">
        <f>IF(Z126="","",INDEX('Otras referencias'!H:I,MATCH(Z126,'Otras referencias'!I:I,0),1))</f>
        <v/>
      </c>
      <c r="Z126" s="171"/>
      <c r="AA126" s="20"/>
      <c r="AB126" s="12"/>
      <c r="AC126" s="169" t="str">
        <f>IF(AD126="","",INDEX('Otras referencias'!K:L,MATCH(AD126,'Otras referencias'!L:L,0),1))</f>
        <v/>
      </c>
      <c r="AD126" s="67"/>
      <c r="AE126" s="173" t="str">
        <f t="shared" si="8"/>
        <v>---</v>
      </c>
      <c r="AI126" s="59" t="str">
        <f>IF(V126="","",INDEX('Otras referencias'!AO:AQ,MATCH(V126,'Otras referencias'!AO:AO,0),3))</f>
        <v/>
      </c>
      <c r="AJ126" s="59" t="str">
        <f>IF(SUMPRODUCT(--EXACT(K126&amp;M126,$AJ$2:AJ125)),"",K126&amp;M126)</f>
        <v/>
      </c>
      <c r="AK126" s="59" t="str">
        <f>IF(SUMPRODUCT(--EXACT(K126&amp;M126,$AJ$2:AJ125)),"",MAX($AK$3:AK125)+1)</f>
        <v/>
      </c>
    </row>
    <row r="127" spans="1:37" s="59" customFormat="1" ht="15" x14ac:dyDescent="0.25">
      <c r="A127" s="10">
        <f t="shared" si="10"/>
        <v>1</v>
      </c>
      <c r="B127" s="55" t="str">
        <f t="shared" si="11"/>
        <v/>
      </c>
      <c r="C127" s="55">
        <v>125</v>
      </c>
      <c r="D127" s="55" t="str">
        <f t="shared" si="9"/>
        <v/>
      </c>
      <c r="E127" s="56" t="str">
        <f t="shared" si="6"/>
        <v/>
      </c>
      <c r="F127" s="34" t="str">
        <f>IF(L127&lt;&gt;"",CONCATENATE(DIGITADOR!$B$2,$A$2,DIGITADOR!$M$1,A127),"")</f>
        <v/>
      </c>
      <c r="G127" s="37"/>
      <c r="H127" s="4"/>
      <c r="I127" s="60" t="str">
        <f t="shared" si="7"/>
        <v/>
      </c>
      <c r="J127" s="166" t="str">
        <f>IF(K127="","",INDEX('Otras referencias'!$AG:$AH,MATCH(K127,'Otras referencias'!$AG:$AG,0),2))</f>
        <v/>
      </c>
      <c r="K127" s="171"/>
      <c r="L127" s="58" t="str">
        <f>IF(J127="","",INDEX(referentes!$S:$W,MATCH(J127,referentes!$S:$S,0),1))</f>
        <v/>
      </c>
      <c r="M127" s="32"/>
      <c r="N127" s="43"/>
      <c r="O127" s="1"/>
      <c r="P127" s="225"/>
      <c r="Q127" s="226" t="str">
        <f>IF(P127="","",INDEX(referentes!$J:$K,MATCH(P127,referentes!$J:$J,0),2))</f>
        <v/>
      </c>
      <c r="R127" s="21"/>
      <c r="S127" s="26"/>
      <c r="T127" s="222"/>
      <c r="U127" s="223" t="str">
        <f>IF(T127="","",INDEX(referentes!D:E,MATCH(T127,referentes!D:D,0),2))</f>
        <v/>
      </c>
      <c r="V127" s="222"/>
      <c r="W127" s="224" t="str">
        <f>IF(V127="","",INDEX('Otras referencias'!AO:AQ,MATCH(V127,'Otras referencias'!AO:AO,0),2))</f>
        <v/>
      </c>
      <c r="X127" s="18"/>
      <c r="Y127" s="169" t="str">
        <f>IF(Z127="","",INDEX('Otras referencias'!H:I,MATCH(Z127,'Otras referencias'!I:I,0),1))</f>
        <v/>
      </c>
      <c r="Z127" s="171"/>
      <c r="AA127" s="21"/>
      <c r="AB127" s="11"/>
      <c r="AC127" s="169" t="str">
        <f>IF(AD127="","",INDEX('Otras referencias'!K:L,MATCH(AD127,'Otras referencias'!L:L,0),1))</f>
        <v/>
      </c>
      <c r="AD127" s="67"/>
      <c r="AE127" s="173" t="str">
        <f t="shared" si="8"/>
        <v>---</v>
      </c>
      <c r="AI127" s="59" t="str">
        <f>IF(V127="","",INDEX('Otras referencias'!AO:AQ,MATCH(V127,'Otras referencias'!AO:AO,0),3))</f>
        <v/>
      </c>
      <c r="AJ127" s="59" t="str">
        <f>IF(SUMPRODUCT(--EXACT(K127&amp;M127,$AJ$2:AJ126)),"",K127&amp;M127)</f>
        <v/>
      </c>
      <c r="AK127" s="59" t="str">
        <f>IF(SUMPRODUCT(--EXACT(K127&amp;M127,$AJ$2:AJ126)),"",MAX($AK$3:AK126)+1)</f>
        <v/>
      </c>
    </row>
    <row r="128" spans="1:37" s="59" customFormat="1" ht="15" x14ac:dyDescent="0.25">
      <c r="A128" s="10">
        <f t="shared" si="10"/>
        <v>1</v>
      </c>
      <c r="B128" s="55" t="str">
        <f t="shared" si="11"/>
        <v/>
      </c>
      <c r="C128" s="55">
        <v>126</v>
      </c>
      <c r="D128" s="55" t="str">
        <f t="shared" si="9"/>
        <v/>
      </c>
      <c r="E128" s="56" t="str">
        <f t="shared" si="6"/>
        <v/>
      </c>
      <c r="F128" s="34" t="str">
        <f>IF(L128&lt;&gt;"",CONCATENATE(DIGITADOR!$B$2,$A$2,DIGITADOR!$M$1,A128),"")</f>
        <v/>
      </c>
      <c r="G128" s="36"/>
      <c r="H128" s="4"/>
      <c r="I128" s="60" t="str">
        <f t="shared" si="7"/>
        <v/>
      </c>
      <c r="J128" s="166" t="str">
        <f>IF(K128="","",INDEX('Otras referencias'!$AG:$AH,MATCH(K128,'Otras referencias'!$AG:$AG,0),2))</f>
        <v/>
      </c>
      <c r="K128" s="171"/>
      <c r="L128" s="58" t="str">
        <f>IF(J128="","",INDEX(referentes!$S:$W,MATCH(J128,referentes!$S:$S,0),1))</f>
        <v/>
      </c>
      <c r="M128" s="32"/>
      <c r="N128" s="42"/>
      <c r="O128" s="1"/>
      <c r="P128" s="225"/>
      <c r="Q128" s="226" t="str">
        <f>IF(P128="","",INDEX(referentes!$J:$K,MATCH(P128,referentes!$J:$J,0),2))</f>
        <v/>
      </c>
      <c r="R128" s="20"/>
      <c r="S128" s="26"/>
      <c r="T128" s="222"/>
      <c r="U128" s="223" t="str">
        <f>IF(T128="","",INDEX(referentes!D:E,MATCH(T128,referentes!D:D,0),2))</f>
        <v/>
      </c>
      <c r="V128" s="222"/>
      <c r="W128" s="224" t="str">
        <f>IF(V128="","",INDEX('Otras referencias'!AO:AQ,MATCH(V128,'Otras referencias'!AO:AO,0),2))</f>
        <v/>
      </c>
      <c r="X128" s="18"/>
      <c r="Y128" s="169" t="str">
        <f>IF(Z128="","",INDEX('Otras referencias'!H:I,MATCH(Z128,'Otras referencias'!I:I,0),1))</f>
        <v/>
      </c>
      <c r="Z128" s="171"/>
      <c r="AA128" s="20"/>
      <c r="AB128" s="12"/>
      <c r="AC128" s="169" t="str">
        <f>IF(AD128="","",INDEX('Otras referencias'!K:L,MATCH(AD128,'Otras referencias'!L:L,0),1))</f>
        <v/>
      </c>
      <c r="AD128" s="67"/>
      <c r="AE128" s="173" t="str">
        <f t="shared" si="8"/>
        <v>---</v>
      </c>
      <c r="AI128" s="59" t="str">
        <f>IF(V128="","",INDEX('Otras referencias'!AO:AQ,MATCH(V128,'Otras referencias'!AO:AO,0),3))</f>
        <v/>
      </c>
      <c r="AJ128" s="59" t="str">
        <f>IF(SUMPRODUCT(--EXACT(K128&amp;M128,$AJ$2:AJ127)),"",K128&amp;M128)</f>
        <v/>
      </c>
      <c r="AK128" s="59" t="str">
        <f>IF(SUMPRODUCT(--EXACT(K128&amp;M128,$AJ$2:AJ127)),"",MAX($AK$3:AK127)+1)</f>
        <v/>
      </c>
    </row>
    <row r="129" spans="1:37" s="59" customFormat="1" ht="15" x14ac:dyDescent="0.25">
      <c r="A129" s="10">
        <f t="shared" si="10"/>
        <v>1</v>
      </c>
      <c r="B129" s="55" t="str">
        <f t="shared" si="11"/>
        <v/>
      </c>
      <c r="C129" s="55">
        <v>127</v>
      </c>
      <c r="D129" s="55" t="str">
        <f t="shared" si="9"/>
        <v/>
      </c>
      <c r="E129" s="56" t="str">
        <f t="shared" si="6"/>
        <v/>
      </c>
      <c r="F129" s="34" t="str">
        <f>IF(L129&lt;&gt;"",CONCATENATE(DIGITADOR!$B$2,$A$2,DIGITADOR!$M$1,A129),"")</f>
        <v/>
      </c>
      <c r="G129" s="37"/>
      <c r="H129" s="4"/>
      <c r="I129" s="60" t="str">
        <f t="shared" si="7"/>
        <v/>
      </c>
      <c r="J129" s="166" t="str">
        <f>IF(K129="","",INDEX('Otras referencias'!$AG:$AH,MATCH(K129,'Otras referencias'!$AG:$AG,0),2))</f>
        <v/>
      </c>
      <c r="K129" s="171"/>
      <c r="L129" s="58" t="str">
        <f>IF(J129="","",INDEX(referentes!$S:$W,MATCH(J129,referentes!$S:$S,0),1))</f>
        <v/>
      </c>
      <c r="M129" s="32"/>
      <c r="N129" s="43"/>
      <c r="O129" s="1"/>
      <c r="P129" s="225"/>
      <c r="Q129" s="226" t="str">
        <f>IF(P129="","",INDEX(referentes!$J:$K,MATCH(P129,referentes!$J:$J,0),2))</f>
        <v/>
      </c>
      <c r="R129" s="21"/>
      <c r="S129" s="26"/>
      <c r="T129" s="222"/>
      <c r="U129" s="223" t="str">
        <f>IF(T129="","",INDEX(referentes!D:E,MATCH(T129,referentes!D:D,0),2))</f>
        <v/>
      </c>
      <c r="V129" s="222"/>
      <c r="W129" s="224" t="str">
        <f>IF(V129="","",INDEX('Otras referencias'!AO:AQ,MATCH(V129,'Otras referencias'!AO:AO,0),2))</f>
        <v/>
      </c>
      <c r="X129" s="18"/>
      <c r="Y129" s="169" t="str">
        <f>IF(Z129="","",INDEX('Otras referencias'!H:I,MATCH(Z129,'Otras referencias'!I:I,0),1))</f>
        <v/>
      </c>
      <c r="Z129" s="171"/>
      <c r="AA129" s="21"/>
      <c r="AB129" s="11"/>
      <c r="AC129" s="169" t="str">
        <f>IF(AD129="","",INDEX('Otras referencias'!K:L,MATCH(AD129,'Otras referencias'!L:L,0),1))</f>
        <v/>
      </c>
      <c r="AD129" s="67"/>
      <c r="AE129" s="173" t="str">
        <f t="shared" si="8"/>
        <v>---</v>
      </c>
      <c r="AI129" s="59" t="str">
        <f>IF(V129="","",INDEX('Otras referencias'!AO:AQ,MATCH(V129,'Otras referencias'!AO:AO,0),3))</f>
        <v/>
      </c>
      <c r="AJ129" s="59" t="str">
        <f>IF(SUMPRODUCT(--EXACT(K129&amp;M129,$AJ$2:AJ128)),"",K129&amp;M129)</f>
        <v/>
      </c>
      <c r="AK129" s="59" t="str">
        <f>IF(SUMPRODUCT(--EXACT(K129&amp;M129,$AJ$2:AJ128)),"",MAX($AK$3:AK128)+1)</f>
        <v/>
      </c>
    </row>
    <row r="130" spans="1:37" s="59" customFormat="1" ht="15" x14ac:dyDescent="0.25">
      <c r="A130" s="10">
        <f t="shared" si="10"/>
        <v>1</v>
      </c>
      <c r="B130" s="55" t="str">
        <f t="shared" si="11"/>
        <v/>
      </c>
      <c r="C130" s="55">
        <v>128</v>
      </c>
      <c r="D130" s="55" t="str">
        <f t="shared" si="9"/>
        <v/>
      </c>
      <c r="E130" s="56" t="str">
        <f t="shared" si="6"/>
        <v/>
      </c>
      <c r="F130" s="34" t="str">
        <f>IF(L130&lt;&gt;"",CONCATENATE(DIGITADOR!$B$2,$A$2,DIGITADOR!$M$1,A130),"")</f>
        <v/>
      </c>
      <c r="G130" s="36"/>
      <c r="H130" s="4"/>
      <c r="I130" s="60" t="str">
        <f t="shared" si="7"/>
        <v/>
      </c>
      <c r="J130" s="166" t="str">
        <f>IF(K130="","",INDEX('Otras referencias'!$AG:$AH,MATCH(K130,'Otras referencias'!$AG:$AG,0),2))</f>
        <v/>
      </c>
      <c r="K130" s="171"/>
      <c r="L130" s="58" t="str">
        <f>IF(J130="","",INDEX(referentes!$S:$W,MATCH(J130,referentes!$S:$S,0),1))</f>
        <v/>
      </c>
      <c r="M130" s="32"/>
      <c r="N130" s="42"/>
      <c r="O130" s="1"/>
      <c r="P130" s="225"/>
      <c r="Q130" s="226" t="str">
        <f>IF(P130="","",INDEX(referentes!$J:$K,MATCH(P130,referentes!$J:$J,0),2))</f>
        <v/>
      </c>
      <c r="R130" s="20"/>
      <c r="S130" s="26"/>
      <c r="T130" s="222"/>
      <c r="U130" s="223" t="str">
        <f>IF(T130="","",INDEX(referentes!D:E,MATCH(T130,referentes!D:D,0),2))</f>
        <v/>
      </c>
      <c r="V130" s="222"/>
      <c r="W130" s="224" t="str">
        <f>IF(V130="","",INDEX('Otras referencias'!AO:AQ,MATCH(V130,'Otras referencias'!AO:AO,0),2))</f>
        <v/>
      </c>
      <c r="X130" s="18"/>
      <c r="Y130" s="169" t="str">
        <f>IF(Z130="","",INDEX('Otras referencias'!H:I,MATCH(Z130,'Otras referencias'!I:I,0),1))</f>
        <v/>
      </c>
      <c r="Z130" s="171"/>
      <c r="AA130" s="20"/>
      <c r="AB130" s="12"/>
      <c r="AC130" s="169" t="str">
        <f>IF(AD130="","",INDEX('Otras referencias'!K:L,MATCH(AD130,'Otras referencias'!L:L,0),1))</f>
        <v/>
      </c>
      <c r="AD130" s="67"/>
      <c r="AE130" s="173" t="str">
        <f t="shared" si="8"/>
        <v>---</v>
      </c>
      <c r="AI130" s="59" t="str">
        <f>IF(V130="","",INDEX('Otras referencias'!AO:AQ,MATCH(V130,'Otras referencias'!AO:AO,0),3))</f>
        <v/>
      </c>
      <c r="AJ130" s="59" t="str">
        <f>IF(SUMPRODUCT(--EXACT(K130&amp;M130,$AJ$2:AJ129)),"",K130&amp;M130)</f>
        <v/>
      </c>
      <c r="AK130" s="59" t="str">
        <f>IF(SUMPRODUCT(--EXACT(K130&amp;M130,$AJ$2:AJ129)),"",MAX($AK$3:AK129)+1)</f>
        <v/>
      </c>
    </row>
    <row r="131" spans="1:37" s="59" customFormat="1" ht="15" x14ac:dyDescent="0.25">
      <c r="A131" s="10">
        <f t="shared" si="10"/>
        <v>1</v>
      </c>
      <c r="B131" s="55" t="str">
        <f t="shared" si="11"/>
        <v/>
      </c>
      <c r="C131" s="55">
        <v>129</v>
      </c>
      <c r="D131" s="55" t="str">
        <f t="shared" si="9"/>
        <v/>
      </c>
      <c r="E131" s="56" t="str">
        <f t="shared" ref="E131:E194" si="12">CONCATENATE(I131,L131)</f>
        <v/>
      </c>
      <c r="F131" s="34" t="str">
        <f>IF(L131&lt;&gt;"",CONCATENATE(DIGITADOR!$B$2,$A$2,DIGITADOR!$M$1,A131),"")</f>
        <v/>
      </c>
      <c r="G131" s="37"/>
      <c r="H131" s="4"/>
      <c r="I131" s="60" t="str">
        <f t="shared" ref="I131:I194" si="13">IF(G131&lt;&gt;"",G131+H131,"")</f>
        <v/>
      </c>
      <c r="J131" s="166" t="str">
        <f>IF(K131="","",INDEX('Otras referencias'!$AG:$AH,MATCH(K131,'Otras referencias'!$AG:$AG,0),2))</f>
        <v/>
      </c>
      <c r="K131" s="171"/>
      <c r="L131" s="58" t="str">
        <f>IF(J131="","",INDEX(referentes!$S:$W,MATCH(J131,referentes!$S:$S,0),1))</f>
        <v/>
      </c>
      <c r="M131" s="32"/>
      <c r="N131" s="43"/>
      <c r="O131" s="1"/>
      <c r="P131" s="225"/>
      <c r="Q131" s="226" t="str">
        <f>IF(P131="","",INDEX(referentes!$J:$K,MATCH(P131,referentes!$J:$J,0),2))</f>
        <v/>
      </c>
      <c r="R131" s="21"/>
      <c r="S131" s="26"/>
      <c r="T131" s="222"/>
      <c r="U131" s="223" t="str">
        <f>IF(T131="","",INDEX(referentes!D:E,MATCH(T131,referentes!D:D,0),2))</f>
        <v/>
      </c>
      <c r="V131" s="222"/>
      <c r="W131" s="224" t="str">
        <f>IF(V131="","",INDEX('Otras referencias'!AO:AQ,MATCH(V131,'Otras referencias'!AO:AO,0),2))</f>
        <v/>
      </c>
      <c r="X131" s="18"/>
      <c r="Y131" s="169" t="str">
        <f>IF(Z131="","",INDEX('Otras referencias'!H:I,MATCH(Z131,'Otras referencias'!I:I,0),1))</f>
        <v/>
      </c>
      <c r="Z131" s="171"/>
      <c r="AA131" s="21"/>
      <c r="AB131" s="11"/>
      <c r="AC131" s="169" t="str">
        <f>IF(AD131="","",INDEX('Otras referencias'!K:L,MATCH(AD131,'Otras referencias'!L:L,0),1))</f>
        <v/>
      </c>
      <c r="AD131" s="67"/>
      <c r="AE131" s="173" t="str">
        <f t="shared" ref="AE131:AE194" si="14">K131&amp;"-"&amp;M131&amp;"-"&amp;P131&amp;"-"&amp;R131</f>
        <v>---</v>
      </c>
      <c r="AI131" s="59" t="str">
        <f>IF(V131="","",INDEX('Otras referencias'!AO:AQ,MATCH(V131,'Otras referencias'!AO:AO,0),3))</f>
        <v/>
      </c>
      <c r="AJ131" s="59" t="str">
        <f>IF(SUMPRODUCT(--EXACT(K131&amp;M131,$AJ$2:AJ130)),"",K131&amp;M131)</f>
        <v/>
      </c>
      <c r="AK131" s="59" t="str">
        <f>IF(SUMPRODUCT(--EXACT(K131&amp;M131,$AJ$2:AJ130)),"",MAX($AK$3:AK130)+1)</f>
        <v/>
      </c>
    </row>
    <row r="132" spans="1:37" s="59" customFormat="1" ht="15" x14ac:dyDescent="0.25">
      <c r="A132" s="10">
        <f t="shared" si="10"/>
        <v>1</v>
      </c>
      <c r="B132" s="55" t="str">
        <f t="shared" si="11"/>
        <v/>
      </c>
      <c r="C132" s="55">
        <v>130</v>
      </c>
      <c r="D132" s="55" t="str">
        <f t="shared" ref="D132:D195" si="15">IF(L132="","",CONCATENATE(C132,F132))</f>
        <v/>
      </c>
      <c r="E132" s="56" t="str">
        <f t="shared" si="12"/>
        <v/>
      </c>
      <c r="F132" s="34" t="str">
        <f>IF(L132&lt;&gt;"",CONCATENATE(DIGITADOR!$B$2,$A$2,DIGITADOR!$M$1,A132),"")</f>
        <v/>
      </c>
      <c r="G132" s="36"/>
      <c r="H132" s="4"/>
      <c r="I132" s="60" t="str">
        <f t="shared" si="13"/>
        <v/>
      </c>
      <c r="J132" s="166" t="str">
        <f>IF(K132="","",INDEX('Otras referencias'!$AG:$AH,MATCH(K132,'Otras referencias'!$AG:$AG,0),2))</f>
        <v/>
      </c>
      <c r="K132" s="171"/>
      <c r="L132" s="58" t="str">
        <f>IF(J132="","",INDEX(referentes!$S:$W,MATCH(J132,referentes!$S:$S,0),1))</f>
        <v/>
      </c>
      <c r="M132" s="32"/>
      <c r="N132" s="42"/>
      <c r="O132" s="1"/>
      <c r="P132" s="225"/>
      <c r="Q132" s="226" t="str">
        <f>IF(P132="","",INDEX(referentes!$J:$K,MATCH(P132,referentes!$J:$J,0),2))</f>
        <v/>
      </c>
      <c r="R132" s="20"/>
      <c r="S132" s="26"/>
      <c r="T132" s="222"/>
      <c r="U132" s="223" t="str">
        <f>IF(T132="","",INDEX(referentes!D:E,MATCH(T132,referentes!D:D,0),2))</f>
        <v/>
      </c>
      <c r="V132" s="222"/>
      <c r="W132" s="224" t="str">
        <f>IF(V132="","",INDEX('Otras referencias'!AO:AQ,MATCH(V132,'Otras referencias'!AO:AO,0),2))</f>
        <v/>
      </c>
      <c r="X132" s="18"/>
      <c r="Y132" s="169" t="str">
        <f>IF(Z132="","",INDEX('Otras referencias'!H:I,MATCH(Z132,'Otras referencias'!I:I,0),1))</f>
        <v/>
      </c>
      <c r="Z132" s="171"/>
      <c r="AA132" s="20"/>
      <c r="AB132" s="12"/>
      <c r="AC132" s="169" t="str">
        <f>IF(AD132="","",INDEX('Otras referencias'!K:L,MATCH(AD132,'Otras referencias'!L:L,0),1))</f>
        <v/>
      </c>
      <c r="AD132" s="67"/>
      <c r="AE132" s="173" t="str">
        <f t="shared" si="14"/>
        <v>---</v>
      </c>
      <c r="AI132" s="59" t="str">
        <f>IF(V132="","",INDEX('Otras referencias'!AO:AQ,MATCH(V132,'Otras referencias'!AO:AO,0),3))</f>
        <v/>
      </c>
      <c r="AJ132" s="59" t="str">
        <f>IF(SUMPRODUCT(--EXACT(K132&amp;M132,$AJ$2:AJ131)),"",K132&amp;M132)</f>
        <v/>
      </c>
      <c r="AK132" s="59" t="str">
        <f>IF(SUMPRODUCT(--EXACT(K132&amp;M132,$AJ$2:AJ131)),"",MAX($AK$3:AK131)+1)</f>
        <v/>
      </c>
    </row>
    <row r="133" spans="1:37" s="59" customFormat="1" ht="15" x14ac:dyDescent="0.25">
      <c r="A133" s="10">
        <f t="shared" ref="A133:A196" si="16">IF(L133=L132,A132,A132+1)</f>
        <v>1</v>
      </c>
      <c r="B133" s="55" t="str">
        <f t="shared" ref="B133:B196" si="17">IF(F133&lt;&gt;F132, F133,"")</f>
        <v/>
      </c>
      <c r="C133" s="55">
        <v>131</v>
      </c>
      <c r="D133" s="55" t="str">
        <f t="shared" si="15"/>
        <v/>
      </c>
      <c r="E133" s="56" t="str">
        <f t="shared" si="12"/>
        <v/>
      </c>
      <c r="F133" s="34" t="str">
        <f>IF(L133&lt;&gt;"",CONCATENATE(DIGITADOR!$B$2,$A$2,DIGITADOR!$M$1,A133),"")</f>
        <v/>
      </c>
      <c r="G133" s="37"/>
      <c r="H133" s="4"/>
      <c r="I133" s="60" t="str">
        <f t="shared" si="13"/>
        <v/>
      </c>
      <c r="J133" s="166" t="str">
        <f>IF(K133="","",INDEX('Otras referencias'!$AG:$AH,MATCH(K133,'Otras referencias'!$AG:$AG,0),2))</f>
        <v/>
      </c>
      <c r="K133" s="171"/>
      <c r="L133" s="58" t="str">
        <f>IF(J133="","",INDEX(referentes!$S:$W,MATCH(J133,referentes!$S:$S,0),1))</f>
        <v/>
      </c>
      <c r="M133" s="32"/>
      <c r="N133" s="43"/>
      <c r="O133" s="1"/>
      <c r="P133" s="225"/>
      <c r="Q133" s="226" t="str">
        <f>IF(P133="","",INDEX(referentes!$J:$K,MATCH(P133,referentes!$J:$J,0),2))</f>
        <v/>
      </c>
      <c r="R133" s="21"/>
      <c r="S133" s="26"/>
      <c r="T133" s="222"/>
      <c r="U133" s="223" t="str">
        <f>IF(T133="","",INDEX(referentes!D:E,MATCH(T133,referentes!D:D,0),2))</f>
        <v/>
      </c>
      <c r="V133" s="222"/>
      <c r="W133" s="224" t="str">
        <f>IF(V133="","",INDEX('Otras referencias'!AO:AQ,MATCH(V133,'Otras referencias'!AO:AO,0),2))</f>
        <v/>
      </c>
      <c r="X133" s="18"/>
      <c r="Y133" s="169" t="str">
        <f>IF(Z133="","",INDEX('Otras referencias'!H:I,MATCH(Z133,'Otras referencias'!I:I,0),1))</f>
        <v/>
      </c>
      <c r="Z133" s="171"/>
      <c r="AA133" s="21"/>
      <c r="AB133" s="11"/>
      <c r="AC133" s="169" t="str">
        <f>IF(AD133="","",INDEX('Otras referencias'!K:L,MATCH(AD133,'Otras referencias'!L:L,0),1))</f>
        <v/>
      </c>
      <c r="AD133" s="67"/>
      <c r="AE133" s="173" t="str">
        <f t="shared" si="14"/>
        <v>---</v>
      </c>
      <c r="AI133" s="59" t="str">
        <f>IF(V133="","",INDEX('Otras referencias'!AO:AQ,MATCH(V133,'Otras referencias'!AO:AO,0),3))</f>
        <v/>
      </c>
      <c r="AJ133" s="59" t="str">
        <f>IF(SUMPRODUCT(--EXACT(K133&amp;M133,$AJ$2:AJ132)),"",K133&amp;M133)</f>
        <v/>
      </c>
      <c r="AK133" s="59" t="str">
        <f>IF(SUMPRODUCT(--EXACT(K133&amp;M133,$AJ$2:AJ132)),"",MAX($AK$3:AK132)+1)</f>
        <v/>
      </c>
    </row>
    <row r="134" spans="1:37" s="59" customFormat="1" ht="15" x14ac:dyDescent="0.25">
      <c r="A134" s="10">
        <f t="shared" si="16"/>
        <v>1</v>
      </c>
      <c r="B134" s="55" t="str">
        <f t="shared" si="17"/>
        <v/>
      </c>
      <c r="C134" s="55">
        <v>132</v>
      </c>
      <c r="D134" s="55" t="str">
        <f t="shared" si="15"/>
        <v/>
      </c>
      <c r="E134" s="56" t="str">
        <f t="shared" si="12"/>
        <v/>
      </c>
      <c r="F134" s="34" t="str">
        <f>IF(L134&lt;&gt;"",CONCATENATE(DIGITADOR!$B$2,$A$2,DIGITADOR!$M$1,A134),"")</f>
        <v/>
      </c>
      <c r="G134" s="36"/>
      <c r="H134" s="4"/>
      <c r="I134" s="60" t="str">
        <f t="shared" si="13"/>
        <v/>
      </c>
      <c r="J134" s="166" t="str">
        <f>IF(K134="","",INDEX('Otras referencias'!$AG:$AH,MATCH(K134,'Otras referencias'!$AG:$AG,0),2))</f>
        <v/>
      </c>
      <c r="K134" s="171"/>
      <c r="L134" s="58" t="str">
        <f>IF(J134="","",INDEX(referentes!$S:$W,MATCH(J134,referentes!$S:$S,0),1))</f>
        <v/>
      </c>
      <c r="M134" s="32"/>
      <c r="N134" s="42"/>
      <c r="O134" s="1"/>
      <c r="P134" s="225"/>
      <c r="Q134" s="226" t="str">
        <f>IF(P134="","",INDEX(referentes!$J:$K,MATCH(P134,referentes!$J:$J,0),2))</f>
        <v/>
      </c>
      <c r="R134" s="20"/>
      <c r="S134" s="26"/>
      <c r="T134" s="222"/>
      <c r="U134" s="223" t="str">
        <f>IF(T134="","",INDEX(referentes!D:E,MATCH(T134,referentes!D:D,0),2))</f>
        <v/>
      </c>
      <c r="V134" s="222"/>
      <c r="W134" s="224" t="str">
        <f>IF(V134="","",INDEX('Otras referencias'!AO:AQ,MATCH(V134,'Otras referencias'!AO:AO,0),2))</f>
        <v/>
      </c>
      <c r="X134" s="18"/>
      <c r="Y134" s="169" t="str">
        <f>IF(Z134="","",INDEX('Otras referencias'!H:I,MATCH(Z134,'Otras referencias'!I:I,0),1))</f>
        <v/>
      </c>
      <c r="Z134" s="171"/>
      <c r="AA134" s="20"/>
      <c r="AB134" s="12"/>
      <c r="AC134" s="169" t="str">
        <f>IF(AD134="","",INDEX('Otras referencias'!K:L,MATCH(AD134,'Otras referencias'!L:L,0),1))</f>
        <v/>
      </c>
      <c r="AD134" s="67"/>
      <c r="AE134" s="173" t="str">
        <f t="shared" si="14"/>
        <v>---</v>
      </c>
      <c r="AI134" s="59" t="str">
        <f>IF(V134="","",INDEX('Otras referencias'!AO:AQ,MATCH(V134,'Otras referencias'!AO:AO,0),3))</f>
        <v/>
      </c>
      <c r="AJ134" s="59" t="str">
        <f>IF(SUMPRODUCT(--EXACT(K134&amp;M134,$AJ$2:AJ133)),"",K134&amp;M134)</f>
        <v/>
      </c>
      <c r="AK134" s="59" t="str">
        <f>IF(SUMPRODUCT(--EXACT(K134&amp;M134,$AJ$2:AJ133)),"",MAX($AK$3:AK133)+1)</f>
        <v/>
      </c>
    </row>
    <row r="135" spans="1:37" s="59" customFormat="1" ht="15" x14ac:dyDescent="0.25">
      <c r="A135" s="10">
        <f t="shared" si="16"/>
        <v>1</v>
      </c>
      <c r="B135" s="55" t="str">
        <f t="shared" si="17"/>
        <v/>
      </c>
      <c r="C135" s="55">
        <v>133</v>
      </c>
      <c r="D135" s="55" t="str">
        <f t="shared" si="15"/>
        <v/>
      </c>
      <c r="E135" s="56" t="str">
        <f t="shared" si="12"/>
        <v/>
      </c>
      <c r="F135" s="34" t="str">
        <f>IF(L135&lt;&gt;"",CONCATENATE(DIGITADOR!$B$2,$A$2,DIGITADOR!$M$1,A135),"")</f>
        <v/>
      </c>
      <c r="G135" s="37"/>
      <c r="H135" s="4"/>
      <c r="I135" s="60" t="str">
        <f t="shared" si="13"/>
        <v/>
      </c>
      <c r="J135" s="166" t="str">
        <f>IF(K135="","",INDEX('Otras referencias'!$AG:$AH,MATCH(K135,'Otras referencias'!$AG:$AG,0),2))</f>
        <v/>
      </c>
      <c r="K135" s="171"/>
      <c r="L135" s="58" t="str">
        <f>IF(J135="","",INDEX(referentes!$S:$W,MATCH(J135,referentes!$S:$S,0),1))</f>
        <v/>
      </c>
      <c r="M135" s="32"/>
      <c r="N135" s="43"/>
      <c r="O135" s="1"/>
      <c r="P135" s="225"/>
      <c r="Q135" s="226" t="str">
        <f>IF(P135="","",INDEX(referentes!$J:$K,MATCH(P135,referentes!$J:$J,0),2))</f>
        <v/>
      </c>
      <c r="R135" s="21"/>
      <c r="S135" s="26"/>
      <c r="T135" s="222"/>
      <c r="U135" s="223" t="str">
        <f>IF(T135="","",INDEX(referentes!D:E,MATCH(T135,referentes!D:D,0),2))</f>
        <v/>
      </c>
      <c r="V135" s="222"/>
      <c r="W135" s="224" t="str">
        <f>IF(V135="","",INDEX('Otras referencias'!AO:AQ,MATCH(V135,'Otras referencias'!AO:AO,0),2))</f>
        <v/>
      </c>
      <c r="X135" s="18"/>
      <c r="Y135" s="169" t="str">
        <f>IF(Z135="","",INDEX('Otras referencias'!H:I,MATCH(Z135,'Otras referencias'!I:I,0),1))</f>
        <v/>
      </c>
      <c r="Z135" s="171"/>
      <c r="AA135" s="21"/>
      <c r="AB135" s="11"/>
      <c r="AC135" s="169" t="str">
        <f>IF(AD135="","",INDEX('Otras referencias'!K:L,MATCH(AD135,'Otras referencias'!L:L,0),1))</f>
        <v/>
      </c>
      <c r="AD135" s="67"/>
      <c r="AE135" s="173" t="str">
        <f t="shared" si="14"/>
        <v>---</v>
      </c>
      <c r="AI135" s="59" t="str">
        <f>IF(V135="","",INDEX('Otras referencias'!AO:AQ,MATCH(V135,'Otras referencias'!AO:AO,0),3))</f>
        <v/>
      </c>
      <c r="AJ135" s="59" t="str">
        <f>IF(SUMPRODUCT(--EXACT(K135&amp;M135,$AJ$2:AJ134)),"",K135&amp;M135)</f>
        <v/>
      </c>
      <c r="AK135" s="59" t="str">
        <f>IF(SUMPRODUCT(--EXACT(K135&amp;M135,$AJ$2:AJ134)),"",MAX($AK$3:AK134)+1)</f>
        <v/>
      </c>
    </row>
    <row r="136" spans="1:37" s="59" customFormat="1" ht="15" x14ac:dyDescent="0.25">
      <c r="A136" s="10">
        <f t="shared" si="16"/>
        <v>1</v>
      </c>
      <c r="B136" s="55" t="str">
        <f t="shared" si="17"/>
        <v/>
      </c>
      <c r="C136" s="55">
        <v>134</v>
      </c>
      <c r="D136" s="55" t="str">
        <f t="shared" si="15"/>
        <v/>
      </c>
      <c r="E136" s="56" t="str">
        <f t="shared" si="12"/>
        <v/>
      </c>
      <c r="F136" s="34" t="str">
        <f>IF(L136&lt;&gt;"",CONCATENATE(DIGITADOR!$B$2,$A$2,DIGITADOR!$M$1,A136),"")</f>
        <v/>
      </c>
      <c r="G136" s="36"/>
      <c r="H136" s="4"/>
      <c r="I136" s="60" t="str">
        <f t="shared" si="13"/>
        <v/>
      </c>
      <c r="J136" s="166" t="str">
        <f>IF(K136="","",INDEX('Otras referencias'!$AG:$AH,MATCH(K136,'Otras referencias'!$AG:$AG,0),2))</f>
        <v/>
      </c>
      <c r="K136" s="171"/>
      <c r="L136" s="58" t="str">
        <f>IF(J136="","",INDEX(referentes!$S:$W,MATCH(J136,referentes!$S:$S,0),1))</f>
        <v/>
      </c>
      <c r="M136" s="32"/>
      <c r="N136" s="42"/>
      <c r="O136" s="1"/>
      <c r="P136" s="225"/>
      <c r="Q136" s="226" t="str">
        <f>IF(P136="","",INDEX(referentes!$J:$K,MATCH(P136,referentes!$J:$J,0),2))</f>
        <v/>
      </c>
      <c r="R136" s="20"/>
      <c r="S136" s="26"/>
      <c r="T136" s="222"/>
      <c r="U136" s="223" t="str">
        <f>IF(T136="","",INDEX(referentes!D:E,MATCH(T136,referentes!D:D,0),2))</f>
        <v/>
      </c>
      <c r="V136" s="222"/>
      <c r="W136" s="224" t="str">
        <f>IF(V136="","",INDEX('Otras referencias'!AO:AQ,MATCH(V136,'Otras referencias'!AO:AO,0),2))</f>
        <v/>
      </c>
      <c r="X136" s="18"/>
      <c r="Y136" s="169" t="str">
        <f>IF(Z136="","",INDEX('Otras referencias'!H:I,MATCH(Z136,'Otras referencias'!I:I,0),1))</f>
        <v/>
      </c>
      <c r="Z136" s="171"/>
      <c r="AA136" s="20"/>
      <c r="AB136" s="12"/>
      <c r="AC136" s="169" t="str">
        <f>IF(AD136="","",INDEX('Otras referencias'!K:L,MATCH(AD136,'Otras referencias'!L:L,0),1))</f>
        <v/>
      </c>
      <c r="AD136" s="67"/>
      <c r="AE136" s="173" t="str">
        <f t="shared" si="14"/>
        <v>---</v>
      </c>
      <c r="AI136" s="59" t="str">
        <f>IF(V136="","",INDEX('Otras referencias'!AO:AQ,MATCH(V136,'Otras referencias'!AO:AO,0),3))</f>
        <v/>
      </c>
      <c r="AJ136" s="59" t="str">
        <f>IF(SUMPRODUCT(--EXACT(K136&amp;M136,$AJ$2:AJ135)),"",K136&amp;M136)</f>
        <v/>
      </c>
      <c r="AK136" s="59" t="str">
        <f>IF(SUMPRODUCT(--EXACT(K136&amp;M136,$AJ$2:AJ135)),"",MAX($AK$3:AK135)+1)</f>
        <v/>
      </c>
    </row>
    <row r="137" spans="1:37" s="59" customFormat="1" ht="15" x14ac:dyDescent="0.25">
      <c r="A137" s="10">
        <f t="shared" si="16"/>
        <v>1</v>
      </c>
      <c r="B137" s="55" t="str">
        <f t="shared" si="17"/>
        <v/>
      </c>
      <c r="C137" s="55">
        <v>135</v>
      </c>
      <c r="D137" s="55" t="str">
        <f t="shared" si="15"/>
        <v/>
      </c>
      <c r="E137" s="56" t="str">
        <f t="shared" si="12"/>
        <v/>
      </c>
      <c r="F137" s="34" t="str">
        <f>IF(L137&lt;&gt;"",CONCATENATE(DIGITADOR!$B$2,$A$2,DIGITADOR!$M$1,A137),"")</f>
        <v/>
      </c>
      <c r="G137" s="37"/>
      <c r="H137" s="4"/>
      <c r="I137" s="60" t="str">
        <f t="shared" si="13"/>
        <v/>
      </c>
      <c r="J137" s="166" t="str">
        <f>IF(K137="","",INDEX('Otras referencias'!$AG:$AH,MATCH(K137,'Otras referencias'!$AG:$AG,0),2))</f>
        <v/>
      </c>
      <c r="K137" s="171"/>
      <c r="L137" s="58" t="str">
        <f>IF(J137="","",INDEX(referentes!$S:$W,MATCH(J137,referentes!$S:$S,0),1))</f>
        <v/>
      </c>
      <c r="M137" s="32"/>
      <c r="N137" s="43"/>
      <c r="O137" s="1"/>
      <c r="P137" s="225"/>
      <c r="Q137" s="226" t="str">
        <f>IF(P137="","",INDEX(referentes!$J:$K,MATCH(P137,referentes!$J:$J,0),2))</f>
        <v/>
      </c>
      <c r="R137" s="21"/>
      <c r="S137" s="26"/>
      <c r="T137" s="222"/>
      <c r="U137" s="223" t="str">
        <f>IF(T137="","",INDEX(referentes!D:E,MATCH(T137,referentes!D:D,0),2))</f>
        <v/>
      </c>
      <c r="V137" s="222"/>
      <c r="W137" s="224" t="str">
        <f>IF(V137="","",INDEX('Otras referencias'!AO:AQ,MATCH(V137,'Otras referencias'!AO:AO,0),2))</f>
        <v/>
      </c>
      <c r="X137" s="18"/>
      <c r="Y137" s="169" t="str">
        <f>IF(Z137="","",INDEX('Otras referencias'!H:I,MATCH(Z137,'Otras referencias'!I:I,0),1))</f>
        <v/>
      </c>
      <c r="Z137" s="171"/>
      <c r="AA137" s="21"/>
      <c r="AB137" s="11"/>
      <c r="AC137" s="169" t="str">
        <f>IF(AD137="","",INDEX('Otras referencias'!K:L,MATCH(AD137,'Otras referencias'!L:L,0),1))</f>
        <v/>
      </c>
      <c r="AD137" s="67"/>
      <c r="AE137" s="173" t="str">
        <f t="shared" si="14"/>
        <v>---</v>
      </c>
      <c r="AI137" s="59" t="str">
        <f>IF(V137="","",INDEX('Otras referencias'!AO:AQ,MATCH(V137,'Otras referencias'!AO:AO,0),3))</f>
        <v/>
      </c>
      <c r="AJ137" s="59" t="str">
        <f>IF(SUMPRODUCT(--EXACT(K137&amp;M137,$AJ$2:AJ136)),"",K137&amp;M137)</f>
        <v/>
      </c>
      <c r="AK137" s="59" t="str">
        <f>IF(SUMPRODUCT(--EXACT(K137&amp;M137,$AJ$2:AJ136)),"",MAX($AK$3:AK136)+1)</f>
        <v/>
      </c>
    </row>
    <row r="138" spans="1:37" s="59" customFormat="1" ht="15" x14ac:dyDescent="0.25">
      <c r="A138" s="10">
        <f t="shared" si="16"/>
        <v>1</v>
      </c>
      <c r="B138" s="55" t="str">
        <f t="shared" si="17"/>
        <v/>
      </c>
      <c r="C138" s="55">
        <v>136</v>
      </c>
      <c r="D138" s="55" t="str">
        <f t="shared" si="15"/>
        <v/>
      </c>
      <c r="E138" s="56" t="str">
        <f t="shared" si="12"/>
        <v/>
      </c>
      <c r="F138" s="34" t="str">
        <f>IF(L138&lt;&gt;"",CONCATENATE(DIGITADOR!$B$2,$A$2,DIGITADOR!$M$1,A138),"")</f>
        <v/>
      </c>
      <c r="G138" s="36"/>
      <c r="H138" s="4"/>
      <c r="I138" s="60" t="str">
        <f t="shared" si="13"/>
        <v/>
      </c>
      <c r="J138" s="166" t="str">
        <f>IF(K138="","",INDEX('Otras referencias'!$AG:$AH,MATCH(K138,'Otras referencias'!$AG:$AG,0),2))</f>
        <v/>
      </c>
      <c r="K138" s="171"/>
      <c r="L138" s="58" t="str">
        <f>IF(J138="","",INDEX(referentes!$S:$W,MATCH(J138,referentes!$S:$S,0),1))</f>
        <v/>
      </c>
      <c r="M138" s="32"/>
      <c r="N138" s="42"/>
      <c r="O138" s="1"/>
      <c r="P138" s="225"/>
      <c r="Q138" s="226" t="str">
        <f>IF(P138="","",INDEX(referentes!$J:$K,MATCH(P138,referentes!$J:$J,0),2))</f>
        <v/>
      </c>
      <c r="R138" s="20"/>
      <c r="S138" s="26"/>
      <c r="T138" s="222"/>
      <c r="U138" s="223" t="str">
        <f>IF(T138="","",INDEX(referentes!D:E,MATCH(T138,referentes!D:D,0),2))</f>
        <v/>
      </c>
      <c r="V138" s="222"/>
      <c r="W138" s="224" t="str">
        <f>IF(V138="","",INDEX('Otras referencias'!AO:AQ,MATCH(V138,'Otras referencias'!AO:AO,0),2))</f>
        <v/>
      </c>
      <c r="X138" s="18"/>
      <c r="Y138" s="169" t="str">
        <f>IF(Z138="","",INDEX('Otras referencias'!H:I,MATCH(Z138,'Otras referencias'!I:I,0),1))</f>
        <v/>
      </c>
      <c r="Z138" s="171"/>
      <c r="AA138" s="20"/>
      <c r="AB138" s="12"/>
      <c r="AC138" s="169" t="str">
        <f>IF(AD138="","",INDEX('Otras referencias'!K:L,MATCH(AD138,'Otras referencias'!L:L,0),1))</f>
        <v/>
      </c>
      <c r="AD138" s="67"/>
      <c r="AE138" s="173" t="str">
        <f t="shared" si="14"/>
        <v>---</v>
      </c>
      <c r="AI138" s="59" t="str">
        <f>IF(V138="","",INDEX('Otras referencias'!AO:AQ,MATCH(V138,'Otras referencias'!AO:AO,0),3))</f>
        <v/>
      </c>
      <c r="AJ138" s="59" t="str">
        <f>IF(SUMPRODUCT(--EXACT(K138&amp;M138,$AJ$2:AJ137)),"",K138&amp;M138)</f>
        <v/>
      </c>
      <c r="AK138" s="59" t="str">
        <f>IF(SUMPRODUCT(--EXACT(K138&amp;M138,$AJ$2:AJ137)),"",MAX($AK$3:AK137)+1)</f>
        <v/>
      </c>
    </row>
    <row r="139" spans="1:37" s="59" customFormat="1" ht="15" x14ac:dyDescent="0.25">
      <c r="A139" s="10">
        <f t="shared" si="16"/>
        <v>1</v>
      </c>
      <c r="B139" s="55" t="str">
        <f t="shared" si="17"/>
        <v/>
      </c>
      <c r="C139" s="55">
        <v>137</v>
      </c>
      <c r="D139" s="55" t="str">
        <f t="shared" si="15"/>
        <v/>
      </c>
      <c r="E139" s="56" t="str">
        <f t="shared" si="12"/>
        <v/>
      </c>
      <c r="F139" s="34" t="str">
        <f>IF(L139&lt;&gt;"",CONCATENATE(DIGITADOR!$B$2,$A$2,DIGITADOR!$M$1,A139),"")</f>
        <v/>
      </c>
      <c r="G139" s="37"/>
      <c r="H139" s="4"/>
      <c r="I139" s="60" t="str">
        <f t="shared" si="13"/>
        <v/>
      </c>
      <c r="J139" s="166" t="str">
        <f>IF(K139="","",INDEX('Otras referencias'!$AG:$AH,MATCH(K139,'Otras referencias'!$AG:$AG,0),2))</f>
        <v/>
      </c>
      <c r="K139" s="171"/>
      <c r="L139" s="58" t="str">
        <f>IF(J139="","",INDEX(referentes!$S:$W,MATCH(J139,referentes!$S:$S,0),1))</f>
        <v/>
      </c>
      <c r="M139" s="32"/>
      <c r="N139" s="43"/>
      <c r="O139" s="1"/>
      <c r="P139" s="225"/>
      <c r="Q139" s="226" t="str">
        <f>IF(P139="","",INDEX(referentes!$J:$K,MATCH(P139,referentes!$J:$J,0),2))</f>
        <v/>
      </c>
      <c r="R139" s="21"/>
      <c r="S139" s="26"/>
      <c r="T139" s="222"/>
      <c r="U139" s="223" t="str">
        <f>IF(T139="","",INDEX(referentes!D:E,MATCH(T139,referentes!D:D,0),2))</f>
        <v/>
      </c>
      <c r="V139" s="222"/>
      <c r="W139" s="224" t="str">
        <f>IF(V139="","",INDEX('Otras referencias'!AO:AQ,MATCH(V139,'Otras referencias'!AO:AO,0),2))</f>
        <v/>
      </c>
      <c r="X139" s="18"/>
      <c r="Y139" s="169" t="str">
        <f>IF(Z139="","",INDEX('Otras referencias'!H:I,MATCH(Z139,'Otras referencias'!I:I,0),1))</f>
        <v/>
      </c>
      <c r="Z139" s="171"/>
      <c r="AA139" s="21"/>
      <c r="AB139" s="11"/>
      <c r="AC139" s="169" t="str">
        <f>IF(AD139="","",INDEX('Otras referencias'!K:L,MATCH(AD139,'Otras referencias'!L:L,0),1))</f>
        <v/>
      </c>
      <c r="AD139" s="67"/>
      <c r="AE139" s="173" t="str">
        <f t="shared" si="14"/>
        <v>---</v>
      </c>
      <c r="AI139" s="59" t="str">
        <f>IF(V139="","",INDEX('Otras referencias'!AO:AQ,MATCH(V139,'Otras referencias'!AO:AO,0),3))</f>
        <v/>
      </c>
      <c r="AJ139" s="59" t="str">
        <f>IF(SUMPRODUCT(--EXACT(K139&amp;M139,$AJ$2:AJ138)),"",K139&amp;M139)</f>
        <v/>
      </c>
      <c r="AK139" s="59" t="str">
        <f>IF(SUMPRODUCT(--EXACT(K139&amp;M139,$AJ$2:AJ138)),"",MAX($AK$3:AK138)+1)</f>
        <v/>
      </c>
    </row>
    <row r="140" spans="1:37" s="59" customFormat="1" ht="15" x14ac:dyDescent="0.25">
      <c r="A140" s="10">
        <f t="shared" si="16"/>
        <v>1</v>
      </c>
      <c r="B140" s="55" t="str">
        <f t="shared" si="17"/>
        <v/>
      </c>
      <c r="C140" s="55">
        <v>138</v>
      </c>
      <c r="D140" s="55" t="str">
        <f t="shared" si="15"/>
        <v/>
      </c>
      <c r="E140" s="56" t="str">
        <f t="shared" si="12"/>
        <v/>
      </c>
      <c r="F140" s="34" t="str">
        <f>IF(L140&lt;&gt;"",CONCATENATE(DIGITADOR!$B$2,$A$2,DIGITADOR!$M$1,A140),"")</f>
        <v/>
      </c>
      <c r="G140" s="36"/>
      <c r="H140" s="4"/>
      <c r="I140" s="60" t="str">
        <f t="shared" si="13"/>
        <v/>
      </c>
      <c r="J140" s="166" t="str">
        <f>IF(K140="","",INDEX('Otras referencias'!$AG:$AH,MATCH(K140,'Otras referencias'!$AG:$AG,0),2))</f>
        <v/>
      </c>
      <c r="K140" s="171"/>
      <c r="L140" s="58" t="str">
        <f>IF(J140="","",INDEX(referentes!$S:$W,MATCH(J140,referentes!$S:$S,0),1))</f>
        <v/>
      </c>
      <c r="M140" s="32"/>
      <c r="N140" s="42"/>
      <c r="O140" s="1"/>
      <c r="P140" s="225"/>
      <c r="Q140" s="226" t="str">
        <f>IF(P140="","",INDEX(referentes!$J:$K,MATCH(P140,referentes!$J:$J,0),2))</f>
        <v/>
      </c>
      <c r="R140" s="20"/>
      <c r="S140" s="26"/>
      <c r="T140" s="222"/>
      <c r="U140" s="223" t="str">
        <f>IF(T140="","",INDEX(referentes!D:E,MATCH(T140,referentes!D:D,0),2))</f>
        <v/>
      </c>
      <c r="V140" s="222"/>
      <c r="W140" s="224" t="str">
        <f>IF(V140="","",INDEX('Otras referencias'!AO:AQ,MATCH(V140,'Otras referencias'!AO:AO,0),2))</f>
        <v/>
      </c>
      <c r="X140" s="18"/>
      <c r="Y140" s="169" t="str">
        <f>IF(Z140="","",INDEX('Otras referencias'!H:I,MATCH(Z140,'Otras referencias'!I:I,0),1))</f>
        <v/>
      </c>
      <c r="Z140" s="171"/>
      <c r="AA140" s="20"/>
      <c r="AB140" s="12"/>
      <c r="AC140" s="169" t="str">
        <f>IF(AD140="","",INDEX('Otras referencias'!K:L,MATCH(AD140,'Otras referencias'!L:L,0),1))</f>
        <v/>
      </c>
      <c r="AD140" s="67"/>
      <c r="AE140" s="173" t="str">
        <f t="shared" si="14"/>
        <v>---</v>
      </c>
      <c r="AI140" s="59" t="str">
        <f>IF(V140="","",INDEX('Otras referencias'!AO:AQ,MATCH(V140,'Otras referencias'!AO:AO,0),3))</f>
        <v/>
      </c>
      <c r="AJ140" s="59" t="str">
        <f>IF(SUMPRODUCT(--EXACT(K140&amp;M140,$AJ$2:AJ139)),"",K140&amp;M140)</f>
        <v/>
      </c>
      <c r="AK140" s="59" t="str">
        <f>IF(SUMPRODUCT(--EXACT(K140&amp;M140,$AJ$2:AJ139)),"",MAX($AK$3:AK139)+1)</f>
        <v/>
      </c>
    </row>
    <row r="141" spans="1:37" s="59" customFormat="1" ht="15" x14ac:dyDescent="0.25">
      <c r="A141" s="10">
        <f t="shared" si="16"/>
        <v>1</v>
      </c>
      <c r="B141" s="55" t="str">
        <f t="shared" si="17"/>
        <v/>
      </c>
      <c r="C141" s="55">
        <v>139</v>
      </c>
      <c r="D141" s="55" t="str">
        <f t="shared" si="15"/>
        <v/>
      </c>
      <c r="E141" s="56" t="str">
        <f t="shared" si="12"/>
        <v/>
      </c>
      <c r="F141" s="34" t="str">
        <f>IF(L141&lt;&gt;"",CONCATENATE(DIGITADOR!$B$2,$A$2,DIGITADOR!$M$1,A141),"")</f>
        <v/>
      </c>
      <c r="G141" s="37"/>
      <c r="H141" s="4"/>
      <c r="I141" s="60" t="str">
        <f t="shared" si="13"/>
        <v/>
      </c>
      <c r="J141" s="166" t="str">
        <f>IF(K141="","",INDEX('Otras referencias'!$AG:$AH,MATCH(K141,'Otras referencias'!$AG:$AG,0),2))</f>
        <v/>
      </c>
      <c r="K141" s="171"/>
      <c r="L141" s="58" t="str">
        <f>IF(J141="","",INDEX(referentes!$S:$W,MATCH(J141,referentes!$S:$S,0),1))</f>
        <v/>
      </c>
      <c r="M141" s="32"/>
      <c r="N141" s="43"/>
      <c r="O141" s="1"/>
      <c r="P141" s="225"/>
      <c r="Q141" s="226" t="str">
        <f>IF(P141="","",INDEX(referentes!$J:$K,MATCH(P141,referentes!$J:$J,0),2))</f>
        <v/>
      </c>
      <c r="R141" s="21"/>
      <c r="S141" s="26"/>
      <c r="T141" s="222"/>
      <c r="U141" s="223" t="str">
        <f>IF(T141="","",INDEX(referentes!D:E,MATCH(T141,referentes!D:D,0),2))</f>
        <v/>
      </c>
      <c r="V141" s="222"/>
      <c r="W141" s="224" t="str">
        <f>IF(V141="","",INDEX('Otras referencias'!AO:AQ,MATCH(V141,'Otras referencias'!AO:AO,0),2))</f>
        <v/>
      </c>
      <c r="X141" s="18"/>
      <c r="Y141" s="169" t="str">
        <f>IF(Z141="","",INDEX('Otras referencias'!H:I,MATCH(Z141,'Otras referencias'!I:I,0),1))</f>
        <v/>
      </c>
      <c r="Z141" s="171"/>
      <c r="AA141" s="21"/>
      <c r="AB141" s="11"/>
      <c r="AC141" s="169" t="str">
        <f>IF(AD141="","",INDEX('Otras referencias'!K:L,MATCH(AD141,'Otras referencias'!L:L,0),1))</f>
        <v/>
      </c>
      <c r="AD141" s="67"/>
      <c r="AE141" s="173" t="str">
        <f t="shared" si="14"/>
        <v>---</v>
      </c>
      <c r="AI141" s="59" t="str">
        <f>IF(V141="","",INDEX('Otras referencias'!AO:AQ,MATCH(V141,'Otras referencias'!AO:AO,0),3))</f>
        <v/>
      </c>
      <c r="AJ141" s="59" t="str">
        <f>IF(SUMPRODUCT(--EXACT(K141&amp;M141,$AJ$2:AJ140)),"",K141&amp;M141)</f>
        <v/>
      </c>
      <c r="AK141" s="59" t="str">
        <f>IF(SUMPRODUCT(--EXACT(K141&amp;M141,$AJ$2:AJ140)),"",MAX($AK$3:AK140)+1)</f>
        <v/>
      </c>
    </row>
    <row r="142" spans="1:37" s="59" customFormat="1" ht="15" x14ac:dyDescent="0.25">
      <c r="A142" s="10">
        <f t="shared" si="16"/>
        <v>1</v>
      </c>
      <c r="B142" s="55" t="str">
        <f t="shared" si="17"/>
        <v/>
      </c>
      <c r="C142" s="55">
        <v>140</v>
      </c>
      <c r="D142" s="55" t="str">
        <f t="shared" si="15"/>
        <v/>
      </c>
      <c r="E142" s="56" t="str">
        <f t="shared" si="12"/>
        <v/>
      </c>
      <c r="F142" s="34" t="str">
        <f>IF(L142&lt;&gt;"",CONCATENATE(DIGITADOR!$B$2,$A$2,DIGITADOR!$M$1,A142),"")</f>
        <v/>
      </c>
      <c r="G142" s="36"/>
      <c r="H142" s="4"/>
      <c r="I142" s="60" t="str">
        <f t="shared" si="13"/>
        <v/>
      </c>
      <c r="J142" s="166" t="str">
        <f>IF(K142="","",INDEX('Otras referencias'!$AG:$AH,MATCH(K142,'Otras referencias'!$AG:$AG,0),2))</f>
        <v/>
      </c>
      <c r="K142" s="171"/>
      <c r="L142" s="58" t="str">
        <f>IF(J142="","",INDEX(referentes!$S:$W,MATCH(J142,referentes!$S:$S,0),1))</f>
        <v/>
      </c>
      <c r="M142" s="32"/>
      <c r="N142" s="42"/>
      <c r="O142" s="1"/>
      <c r="P142" s="225"/>
      <c r="Q142" s="226" t="str">
        <f>IF(P142="","",INDEX(referentes!$J:$K,MATCH(P142,referentes!$J:$J,0),2))</f>
        <v/>
      </c>
      <c r="R142" s="20"/>
      <c r="S142" s="26"/>
      <c r="T142" s="222"/>
      <c r="U142" s="223" t="str">
        <f>IF(T142="","",INDEX(referentes!D:E,MATCH(T142,referentes!D:D,0),2))</f>
        <v/>
      </c>
      <c r="V142" s="222"/>
      <c r="W142" s="224" t="str">
        <f>IF(V142="","",INDEX('Otras referencias'!AO:AQ,MATCH(V142,'Otras referencias'!AO:AO,0),2))</f>
        <v/>
      </c>
      <c r="X142" s="18"/>
      <c r="Y142" s="169" t="str">
        <f>IF(Z142="","",INDEX('Otras referencias'!H:I,MATCH(Z142,'Otras referencias'!I:I,0),1))</f>
        <v/>
      </c>
      <c r="Z142" s="171"/>
      <c r="AA142" s="20"/>
      <c r="AB142" s="12"/>
      <c r="AC142" s="169" t="str">
        <f>IF(AD142="","",INDEX('Otras referencias'!K:L,MATCH(AD142,'Otras referencias'!L:L,0),1))</f>
        <v/>
      </c>
      <c r="AD142" s="67"/>
      <c r="AE142" s="173" t="str">
        <f t="shared" si="14"/>
        <v>---</v>
      </c>
      <c r="AI142" s="59" t="str">
        <f>IF(V142="","",INDEX('Otras referencias'!AO:AQ,MATCH(V142,'Otras referencias'!AO:AO,0),3))</f>
        <v/>
      </c>
      <c r="AJ142" s="59" t="str">
        <f>IF(SUMPRODUCT(--EXACT(K142&amp;M142,$AJ$2:AJ141)),"",K142&amp;M142)</f>
        <v/>
      </c>
      <c r="AK142" s="59" t="str">
        <f>IF(SUMPRODUCT(--EXACT(K142&amp;M142,$AJ$2:AJ141)),"",MAX($AK$3:AK141)+1)</f>
        <v/>
      </c>
    </row>
    <row r="143" spans="1:37" s="59" customFormat="1" ht="15" x14ac:dyDescent="0.25">
      <c r="A143" s="10">
        <f t="shared" si="16"/>
        <v>1</v>
      </c>
      <c r="B143" s="55" t="str">
        <f t="shared" si="17"/>
        <v/>
      </c>
      <c r="C143" s="55">
        <v>141</v>
      </c>
      <c r="D143" s="55" t="str">
        <f t="shared" si="15"/>
        <v/>
      </c>
      <c r="E143" s="56" t="str">
        <f t="shared" si="12"/>
        <v/>
      </c>
      <c r="F143" s="34" t="str">
        <f>IF(L143&lt;&gt;"",CONCATENATE(DIGITADOR!$B$2,$A$2,DIGITADOR!$M$1,A143),"")</f>
        <v/>
      </c>
      <c r="G143" s="37"/>
      <c r="H143" s="4"/>
      <c r="I143" s="60" t="str">
        <f t="shared" si="13"/>
        <v/>
      </c>
      <c r="J143" s="166" t="str">
        <f>IF(K143="","",INDEX('Otras referencias'!$AG:$AH,MATCH(K143,'Otras referencias'!$AG:$AG,0),2))</f>
        <v/>
      </c>
      <c r="K143" s="171"/>
      <c r="L143" s="58" t="str">
        <f>IF(J143="","",INDEX(referentes!$S:$W,MATCH(J143,referentes!$S:$S,0),1))</f>
        <v/>
      </c>
      <c r="M143" s="32"/>
      <c r="N143" s="43"/>
      <c r="O143" s="1"/>
      <c r="P143" s="225"/>
      <c r="Q143" s="226" t="str">
        <f>IF(P143="","",INDEX(referentes!$J:$K,MATCH(P143,referentes!$J:$J,0),2))</f>
        <v/>
      </c>
      <c r="R143" s="21"/>
      <c r="S143" s="26"/>
      <c r="T143" s="222"/>
      <c r="U143" s="223" t="str">
        <f>IF(T143="","",INDEX(referentes!D:E,MATCH(T143,referentes!D:D,0),2))</f>
        <v/>
      </c>
      <c r="V143" s="222"/>
      <c r="W143" s="224" t="str">
        <f>IF(V143="","",INDEX('Otras referencias'!AO:AQ,MATCH(V143,'Otras referencias'!AO:AO,0),2))</f>
        <v/>
      </c>
      <c r="X143" s="18"/>
      <c r="Y143" s="169" t="str">
        <f>IF(Z143="","",INDEX('Otras referencias'!H:I,MATCH(Z143,'Otras referencias'!I:I,0),1))</f>
        <v/>
      </c>
      <c r="Z143" s="171"/>
      <c r="AA143" s="21"/>
      <c r="AB143" s="11"/>
      <c r="AC143" s="169" t="str">
        <f>IF(AD143="","",INDEX('Otras referencias'!K:L,MATCH(AD143,'Otras referencias'!L:L,0),1))</f>
        <v/>
      </c>
      <c r="AD143" s="67"/>
      <c r="AE143" s="173" t="str">
        <f t="shared" si="14"/>
        <v>---</v>
      </c>
      <c r="AI143" s="59" t="str">
        <f>IF(V143="","",INDEX('Otras referencias'!AO:AQ,MATCH(V143,'Otras referencias'!AO:AO,0),3))</f>
        <v/>
      </c>
      <c r="AJ143" s="59" t="str">
        <f>IF(SUMPRODUCT(--EXACT(K143&amp;M143,$AJ$2:AJ142)),"",K143&amp;M143)</f>
        <v/>
      </c>
      <c r="AK143" s="59" t="str">
        <f>IF(SUMPRODUCT(--EXACT(K143&amp;M143,$AJ$2:AJ142)),"",MAX($AK$3:AK142)+1)</f>
        <v/>
      </c>
    </row>
    <row r="144" spans="1:37" s="59" customFormat="1" ht="15" x14ac:dyDescent="0.25">
      <c r="A144" s="10">
        <f t="shared" si="16"/>
        <v>1</v>
      </c>
      <c r="B144" s="55" t="str">
        <f t="shared" si="17"/>
        <v/>
      </c>
      <c r="C144" s="55">
        <v>142</v>
      </c>
      <c r="D144" s="55" t="str">
        <f t="shared" si="15"/>
        <v/>
      </c>
      <c r="E144" s="56" t="str">
        <f t="shared" si="12"/>
        <v/>
      </c>
      <c r="F144" s="34" t="str">
        <f>IF(L144&lt;&gt;"",CONCATENATE(DIGITADOR!$B$2,$A$2,DIGITADOR!$M$1,A144),"")</f>
        <v/>
      </c>
      <c r="G144" s="36"/>
      <c r="H144" s="4"/>
      <c r="I144" s="60" t="str">
        <f t="shared" si="13"/>
        <v/>
      </c>
      <c r="J144" s="166" t="str">
        <f>IF(K144="","",INDEX('Otras referencias'!$AG:$AH,MATCH(K144,'Otras referencias'!$AG:$AG,0),2))</f>
        <v/>
      </c>
      <c r="K144" s="171"/>
      <c r="L144" s="58" t="str">
        <f>IF(J144="","",INDEX(referentes!$S:$W,MATCH(J144,referentes!$S:$S,0),1))</f>
        <v/>
      </c>
      <c r="M144" s="32"/>
      <c r="N144" s="42"/>
      <c r="O144" s="1"/>
      <c r="P144" s="225"/>
      <c r="Q144" s="226" t="str">
        <f>IF(P144="","",INDEX(referentes!$J:$K,MATCH(P144,referentes!$J:$J,0),2))</f>
        <v/>
      </c>
      <c r="R144" s="20"/>
      <c r="S144" s="26"/>
      <c r="T144" s="222"/>
      <c r="U144" s="223" t="str">
        <f>IF(T144="","",INDEX(referentes!D:E,MATCH(T144,referentes!D:D,0),2))</f>
        <v/>
      </c>
      <c r="V144" s="222"/>
      <c r="W144" s="224" t="str">
        <f>IF(V144="","",INDEX('Otras referencias'!AO:AQ,MATCH(V144,'Otras referencias'!AO:AO,0),2))</f>
        <v/>
      </c>
      <c r="X144" s="18"/>
      <c r="Y144" s="169" t="str">
        <f>IF(Z144="","",INDEX('Otras referencias'!H:I,MATCH(Z144,'Otras referencias'!I:I,0),1))</f>
        <v/>
      </c>
      <c r="Z144" s="171"/>
      <c r="AA144" s="20"/>
      <c r="AB144" s="12"/>
      <c r="AC144" s="169" t="str">
        <f>IF(AD144="","",INDEX('Otras referencias'!K:L,MATCH(AD144,'Otras referencias'!L:L,0),1))</f>
        <v/>
      </c>
      <c r="AD144" s="67"/>
      <c r="AE144" s="173" t="str">
        <f t="shared" si="14"/>
        <v>---</v>
      </c>
      <c r="AI144" s="59" t="str">
        <f>IF(V144="","",INDEX('Otras referencias'!AO:AQ,MATCH(V144,'Otras referencias'!AO:AO,0),3))</f>
        <v/>
      </c>
      <c r="AJ144" s="59" t="str">
        <f>IF(SUMPRODUCT(--EXACT(K144&amp;M144,$AJ$2:AJ143)),"",K144&amp;M144)</f>
        <v/>
      </c>
      <c r="AK144" s="59" t="str">
        <f>IF(SUMPRODUCT(--EXACT(K144&amp;M144,$AJ$2:AJ143)),"",MAX($AK$3:AK143)+1)</f>
        <v/>
      </c>
    </row>
    <row r="145" spans="1:37" s="59" customFormat="1" ht="15" x14ac:dyDescent="0.25">
      <c r="A145" s="10">
        <f t="shared" si="16"/>
        <v>1</v>
      </c>
      <c r="B145" s="55" t="str">
        <f t="shared" si="17"/>
        <v/>
      </c>
      <c r="C145" s="55">
        <v>143</v>
      </c>
      <c r="D145" s="55" t="str">
        <f t="shared" si="15"/>
        <v/>
      </c>
      <c r="E145" s="56" t="str">
        <f t="shared" si="12"/>
        <v/>
      </c>
      <c r="F145" s="34" t="str">
        <f>IF(L145&lt;&gt;"",CONCATENATE(DIGITADOR!$B$2,$A$2,DIGITADOR!$M$1,A145),"")</f>
        <v/>
      </c>
      <c r="G145" s="37"/>
      <c r="H145" s="4"/>
      <c r="I145" s="60" t="str">
        <f t="shared" si="13"/>
        <v/>
      </c>
      <c r="J145" s="166" t="str">
        <f>IF(K145="","",INDEX('Otras referencias'!$AG:$AH,MATCH(K145,'Otras referencias'!$AG:$AG,0),2))</f>
        <v/>
      </c>
      <c r="K145" s="171"/>
      <c r="L145" s="58" t="str">
        <f>IF(J145="","",INDEX(referentes!$S:$W,MATCH(J145,referentes!$S:$S,0),1))</f>
        <v/>
      </c>
      <c r="M145" s="32"/>
      <c r="N145" s="43"/>
      <c r="O145" s="1"/>
      <c r="P145" s="225"/>
      <c r="Q145" s="226" t="str">
        <f>IF(P145="","",INDEX(referentes!$J:$K,MATCH(P145,referentes!$J:$J,0),2))</f>
        <v/>
      </c>
      <c r="R145" s="21"/>
      <c r="S145" s="26"/>
      <c r="T145" s="222"/>
      <c r="U145" s="223" t="str">
        <f>IF(T145="","",INDEX(referentes!D:E,MATCH(T145,referentes!D:D,0),2))</f>
        <v/>
      </c>
      <c r="V145" s="222"/>
      <c r="W145" s="224" t="str">
        <f>IF(V145="","",INDEX('Otras referencias'!AO:AQ,MATCH(V145,'Otras referencias'!AO:AO,0),2))</f>
        <v/>
      </c>
      <c r="X145" s="18"/>
      <c r="Y145" s="169" t="str">
        <f>IF(Z145="","",INDEX('Otras referencias'!H:I,MATCH(Z145,'Otras referencias'!I:I,0),1))</f>
        <v/>
      </c>
      <c r="Z145" s="171"/>
      <c r="AA145" s="21"/>
      <c r="AB145" s="11"/>
      <c r="AC145" s="169" t="str">
        <f>IF(AD145="","",INDEX('Otras referencias'!K:L,MATCH(AD145,'Otras referencias'!L:L,0),1))</f>
        <v/>
      </c>
      <c r="AD145" s="67"/>
      <c r="AE145" s="173" t="str">
        <f t="shared" si="14"/>
        <v>---</v>
      </c>
      <c r="AI145" s="59" t="str">
        <f>IF(V145="","",INDEX('Otras referencias'!AO:AQ,MATCH(V145,'Otras referencias'!AO:AO,0),3))</f>
        <v/>
      </c>
      <c r="AJ145" s="59" t="str">
        <f>IF(SUMPRODUCT(--EXACT(K145&amp;M145,$AJ$2:AJ144)),"",K145&amp;M145)</f>
        <v/>
      </c>
      <c r="AK145" s="59" t="str">
        <f>IF(SUMPRODUCT(--EXACT(K145&amp;M145,$AJ$2:AJ144)),"",MAX($AK$3:AK144)+1)</f>
        <v/>
      </c>
    </row>
    <row r="146" spans="1:37" s="59" customFormat="1" ht="15" x14ac:dyDescent="0.25">
      <c r="A146" s="10">
        <f t="shared" si="16"/>
        <v>1</v>
      </c>
      <c r="B146" s="55" t="str">
        <f t="shared" si="17"/>
        <v/>
      </c>
      <c r="C146" s="55">
        <v>144</v>
      </c>
      <c r="D146" s="55" t="str">
        <f t="shared" si="15"/>
        <v/>
      </c>
      <c r="E146" s="56" t="str">
        <f t="shared" si="12"/>
        <v/>
      </c>
      <c r="F146" s="34" t="str">
        <f>IF(L146&lt;&gt;"",CONCATENATE(DIGITADOR!$B$2,$A$2,DIGITADOR!$M$1,A146),"")</f>
        <v/>
      </c>
      <c r="G146" s="36"/>
      <c r="H146" s="4"/>
      <c r="I146" s="60" t="str">
        <f t="shared" si="13"/>
        <v/>
      </c>
      <c r="J146" s="166" t="str">
        <f>IF(K146="","",INDEX('Otras referencias'!$AG:$AH,MATCH(K146,'Otras referencias'!$AG:$AG,0),2))</f>
        <v/>
      </c>
      <c r="K146" s="171"/>
      <c r="L146" s="58" t="str">
        <f>IF(J146="","",INDEX(referentes!$S:$W,MATCH(J146,referentes!$S:$S,0),1))</f>
        <v/>
      </c>
      <c r="M146" s="32"/>
      <c r="N146" s="42"/>
      <c r="O146" s="1"/>
      <c r="P146" s="225"/>
      <c r="Q146" s="226" t="str">
        <f>IF(P146="","",INDEX(referentes!$J:$K,MATCH(P146,referentes!$J:$J,0),2))</f>
        <v/>
      </c>
      <c r="R146" s="20"/>
      <c r="S146" s="26"/>
      <c r="T146" s="222"/>
      <c r="U146" s="223" t="str">
        <f>IF(T146="","",INDEX(referentes!D:E,MATCH(T146,referentes!D:D,0),2))</f>
        <v/>
      </c>
      <c r="V146" s="222"/>
      <c r="W146" s="224" t="str">
        <f>IF(V146="","",INDEX('Otras referencias'!AO:AQ,MATCH(V146,'Otras referencias'!AO:AO,0),2))</f>
        <v/>
      </c>
      <c r="X146" s="18"/>
      <c r="Y146" s="169" t="str">
        <f>IF(Z146="","",INDEX('Otras referencias'!H:I,MATCH(Z146,'Otras referencias'!I:I,0),1))</f>
        <v/>
      </c>
      <c r="Z146" s="171"/>
      <c r="AA146" s="20"/>
      <c r="AB146" s="12"/>
      <c r="AC146" s="169" t="str">
        <f>IF(AD146="","",INDEX('Otras referencias'!K:L,MATCH(AD146,'Otras referencias'!L:L,0),1))</f>
        <v/>
      </c>
      <c r="AD146" s="67"/>
      <c r="AE146" s="173" t="str">
        <f t="shared" si="14"/>
        <v>---</v>
      </c>
      <c r="AI146" s="59" t="str">
        <f>IF(V146="","",INDEX('Otras referencias'!AO:AQ,MATCH(V146,'Otras referencias'!AO:AO,0),3))</f>
        <v/>
      </c>
      <c r="AJ146" s="59" t="str">
        <f>IF(SUMPRODUCT(--EXACT(K146&amp;M146,$AJ$2:AJ145)),"",K146&amp;M146)</f>
        <v/>
      </c>
      <c r="AK146" s="59" t="str">
        <f>IF(SUMPRODUCT(--EXACT(K146&amp;M146,$AJ$2:AJ145)),"",MAX($AK$3:AK145)+1)</f>
        <v/>
      </c>
    </row>
    <row r="147" spans="1:37" s="59" customFormat="1" ht="15" x14ac:dyDescent="0.25">
      <c r="A147" s="10">
        <f t="shared" si="16"/>
        <v>1</v>
      </c>
      <c r="B147" s="55" t="str">
        <f t="shared" si="17"/>
        <v/>
      </c>
      <c r="C147" s="55">
        <v>145</v>
      </c>
      <c r="D147" s="55" t="str">
        <f t="shared" si="15"/>
        <v/>
      </c>
      <c r="E147" s="56" t="str">
        <f t="shared" si="12"/>
        <v/>
      </c>
      <c r="F147" s="34" t="str">
        <f>IF(L147&lt;&gt;"",CONCATENATE(DIGITADOR!$B$2,$A$2,DIGITADOR!$M$1,A147),"")</f>
        <v/>
      </c>
      <c r="G147" s="37"/>
      <c r="H147" s="4"/>
      <c r="I147" s="60" t="str">
        <f t="shared" si="13"/>
        <v/>
      </c>
      <c r="J147" s="166" t="str">
        <f>IF(K147="","",INDEX('Otras referencias'!$AG:$AH,MATCH(K147,'Otras referencias'!$AG:$AG,0),2))</f>
        <v/>
      </c>
      <c r="K147" s="171"/>
      <c r="L147" s="58" t="str">
        <f>IF(J147="","",INDEX(referentes!$S:$W,MATCH(J147,referentes!$S:$S,0),1))</f>
        <v/>
      </c>
      <c r="M147" s="32"/>
      <c r="N147" s="43"/>
      <c r="O147" s="1"/>
      <c r="P147" s="225"/>
      <c r="Q147" s="226" t="str">
        <f>IF(P147="","",INDEX(referentes!$J:$K,MATCH(P147,referentes!$J:$J,0),2))</f>
        <v/>
      </c>
      <c r="R147" s="21"/>
      <c r="S147" s="26"/>
      <c r="T147" s="222"/>
      <c r="U147" s="223" t="str">
        <f>IF(T147="","",INDEX(referentes!D:E,MATCH(T147,referentes!D:D,0),2))</f>
        <v/>
      </c>
      <c r="V147" s="222"/>
      <c r="W147" s="224" t="str">
        <f>IF(V147="","",INDEX('Otras referencias'!AO:AQ,MATCH(V147,'Otras referencias'!AO:AO,0),2))</f>
        <v/>
      </c>
      <c r="X147" s="18"/>
      <c r="Y147" s="169" t="str">
        <f>IF(Z147="","",INDEX('Otras referencias'!H:I,MATCH(Z147,'Otras referencias'!I:I,0),1))</f>
        <v/>
      </c>
      <c r="Z147" s="171"/>
      <c r="AA147" s="21"/>
      <c r="AB147" s="11"/>
      <c r="AC147" s="169" t="str">
        <f>IF(AD147="","",INDEX('Otras referencias'!K:L,MATCH(AD147,'Otras referencias'!L:L,0),1))</f>
        <v/>
      </c>
      <c r="AD147" s="67"/>
      <c r="AE147" s="173" t="str">
        <f t="shared" si="14"/>
        <v>---</v>
      </c>
      <c r="AI147" s="59" t="str">
        <f>IF(V147="","",INDEX('Otras referencias'!AO:AQ,MATCH(V147,'Otras referencias'!AO:AO,0),3))</f>
        <v/>
      </c>
      <c r="AJ147" s="59" t="str">
        <f>IF(SUMPRODUCT(--EXACT(K147&amp;M147,$AJ$2:AJ146)),"",K147&amp;M147)</f>
        <v/>
      </c>
      <c r="AK147" s="59" t="str">
        <f>IF(SUMPRODUCT(--EXACT(K147&amp;M147,$AJ$2:AJ146)),"",MAX($AK$3:AK146)+1)</f>
        <v/>
      </c>
    </row>
    <row r="148" spans="1:37" s="59" customFormat="1" ht="15" x14ac:dyDescent="0.25">
      <c r="A148" s="10">
        <f t="shared" si="16"/>
        <v>1</v>
      </c>
      <c r="B148" s="55" t="str">
        <f t="shared" si="17"/>
        <v/>
      </c>
      <c r="C148" s="55">
        <v>146</v>
      </c>
      <c r="D148" s="55" t="str">
        <f t="shared" si="15"/>
        <v/>
      </c>
      <c r="E148" s="56" t="str">
        <f t="shared" si="12"/>
        <v/>
      </c>
      <c r="F148" s="34" t="str">
        <f>IF(L148&lt;&gt;"",CONCATENATE(DIGITADOR!$B$2,$A$2,DIGITADOR!$M$1,A148),"")</f>
        <v/>
      </c>
      <c r="G148" s="36"/>
      <c r="H148" s="4"/>
      <c r="I148" s="60" t="str">
        <f t="shared" si="13"/>
        <v/>
      </c>
      <c r="J148" s="166" t="str">
        <f>IF(K148="","",INDEX('Otras referencias'!$AG:$AH,MATCH(K148,'Otras referencias'!$AG:$AG,0),2))</f>
        <v/>
      </c>
      <c r="K148" s="171"/>
      <c r="L148" s="58" t="str">
        <f>IF(J148="","",INDEX(referentes!$S:$W,MATCH(J148,referentes!$S:$S,0),1))</f>
        <v/>
      </c>
      <c r="M148" s="32"/>
      <c r="N148" s="42"/>
      <c r="O148" s="1"/>
      <c r="P148" s="225"/>
      <c r="Q148" s="226" t="str">
        <f>IF(P148="","",INDEX(referentes!$J:$K,MATCH(P148,referentes!$J:$J,0),2))</f>
        <v/>
      </c>
      <c r="R148" s="20"/>
      <c r="S148" s="26"/>
      <c r="T148" s="222"/>
      <c r="U148" s="223" t="str">
        <f>IF(T148="","",INDEX(referentes!D:E,MATCH(T148,referentes!D:D,0),2))</f>
        <v/>
      </c>
      <c r="V148" s="222"/>
      <c r="W148" s="224" t="str">
        <f>IF(V148="","",INDEX('Otras referencias'!AO:AQ,MATCH(V148,'Otras referencias'!AO:AO,0),2))</f>
        <v/>
      </c>
      <c r="X148" s="18"/>
      <c r="Y148" s="169" t="str">
        <f>IF(Z148="","",INDEX('Otras referencias'!H:I,MATCH(Z148,'Otras referencias'!I:I,0),1))</f>
        <v/>
      </c>
      <c r="Z148" s="171"/>
      <c r="AA148" s="20"/>
      <c r="AB148" s="12"/>
      <c r="AC148" s="169" t="str">
        <f>IF(AD148="","",INDEX('Otras referencias'!K:L,MATCH(AD148,'Otras referencias'!L:L,0),1))</f>
        <v/>
      </c>
      <c r="AD148" s="67"/>
      <c r="AE148" s="173" t="str">
        <f t="shared" si="14"/>
        <v>---</v>
      </c>
      <c r="AI148" s="59" t="str">
        <f>IF(V148="","",INDEX('Otras referencias'!AO:AQ,MATCH(V148,'Otras referencias'!AO:AO,0),3))</f>
        <v/>
      </c>
      <c r="AJ148" s="59" t="str">
        <f>IF(SUMPRODUCT(--EXACT(K148&amp;M148,$AJ$2:AJ147)),"",K148&amp;M148)</f>
        <v/>
      </c>
      <c r="AK148" s="59" t="str">
        <f>IF(SUMPRODUCT(--EXACT(K148&amp;M148,$AJ$2:AJ147)),"",MAX($AK$3:AK147)+1)</f>
        <v/>
      </c>
    </row>
    <row r="149" spans="1:37" s="59" customFormat="1" ht="15" x14ac:dyDescent="0.25">
      <c r="A149" s="10">
        <f t="shared" si="16"/>
        <v>1</v>
      </c>
      <c r="B149" s="55" t="str">
        <f t="shared" si="17"/>
        <v/>
      </c>
      <c r="C149" s="55">
        <v>147</v>
      </c>
      <c r="D149" s="55" t="str">
        <f t="shared" si="15"/>
        <v/>
      </c>
      <c r="E149" s="56" t="str">
        <f t="shared" si="12"/>
        <v/>
      </c>
      <c r="F149" s="34" t="str">
        <f>IF(L149&lt;&gt;"",CONCATENATE(DIGITADOR!$B$2,$A$2,DIGITADOR!$M$1,A149),"")</f>
        <v/>
      </c>
      <c r="G149" s="37"/>
      <c r="H149" s="4"/>
      <c r="I149" s="60" t="str">
        <f t="shared" si="13"/>
        <v/>
      </c>
      <c r="J149" s="166" t="str">
        <f>IF(K149="","",INDEX('Otras referencias'!$AG:$AH,MATCH(K149,'Otras referencias'!$AG:$AG,0),2))</f>
        <v/>
      </c>
      <c r="K149" s="171"/>
      <c r="L149" s="58" t="str">
        <f>IF(J149="","",INDEX(referentes!$S:$W,MATCH(J149,referentes!$S:$S,0),1))</f>
        <v/>
      </c>
      <c r="M149" s="32"/>
      <c r="N149" s="43"/>
      <c r="O149" s="1"/>
      <c r="P149" s="225"/>
      <c r="Q149" s="226" t="str">
        <f>IF(P149="","",INDEX(referentes!$J:$K,MATCH(P149,referentes!$J:$J,0),2))</f>
        <v/>
      </c>
      <c r="R149" s="21"/>
      <c r="S149" s="26"/>
      <c r="T149" s="222"/>
      <c r="U149" s="223" t="str">
        <f>IF(T149="","",INDEX(referentes!D:E,MATCH(T149,referentes!D:D,0),2))</f>
        <v/>
      </c>
      <c r="V149" s="222"/>
      <c r="W149" s="224" t="str">
        <f>IF(V149="","",INDEX('Otras referencias'!AO:AQ,MATCH(V149,'Otras referencias'!AO:AO,0),2))</f>
        <v/>
      </c>
      <c r="X149" s="18"/>
      <c r="Y149" s="169" t="str">
        <f>IF(Z149="","",INDEX('Otras referencias'!H:I,MATCH(Z149,'Otras referencias'!I:I,0),1))</f>
        <v/>
      </c>
      <c r="Z149" s="171"/>
      <c r="AA149" s="21"/>
      <c r="AB149" s="11"/>
      <c r="AC149" s="169" t="str">
        <f>IF(AD149="","",INDEX('Otras referencias'!K:L,MATCH(AD149,'Otras referencias'!L:L,0),1))</f>
        <v/>
      </c>
      <c r="AD149" s="67"/>
      <c r="AE149" s="173" t="str">
        <f t="shared" si="14"/>
        <v>---</v>
      </c>
      <c r="AI149" s="59" t="str">
        <f>IF(V149="","",INDEX('Otras referencias'!AO:AQ,MATCH(V149,'Otras referencias'!AO:AO,0),3))</f>
        <v/>
      </c>
      <c r="AJ149" s="59" t="str">
        <f>IF(SUMPRODUCT(--EXACT(K149&amp;M149,$AJ$2:AJ148)),"",K149&amp;M149)</f>
        <v/>
      </c>
      <c r="AK149" s="59" t="str">
        <f>IF(SUMPRODUCT(--EXACT(K149&amp;M149,$AJ$2:AJ148)),"",MAX($AK$3:AK148)+1)</f>
        <v/>
      </c>
    </row>
    <row r="150" spans="1:37" s="59" customFormat="1" ht="15" x14ac:dyDescent="0.25">
      <c r="A150" s="10">
        <f t="shared" si="16"/>
        <v>1</v>
      </c>
      <c r="B150" s="55" t="str">
        <f t="shared" si="17"/>
        <v/>
      </c>
      <c r="C150" s="55">
        <v>148</v>
      </c>
      <c r="D150" s="55" t="str">
        <f t="shared" si="15"/>
        <v/>
      </c>
      <c r="E150" s="56" t="str">
        <f t="shared" si="12"/>
        <v/>
      </c>
      <c r="F150" s="34" t="str">
        <f>IF(L150&lt;&gt;"",CONCATENATE(DIGITADOR!$B$2,$A$2,DIGITADOR!$M$1,A150),"")</f>
        <v/>
      </c>
      <c r="G150" s="36"/>
      <c r="H150" s="4"/>
      <c r="I150" s="60" t="str">
        <f t="shared" si="13"/>
        <v/>
      </c>
      <c r="J150" s="166" t="str">
        <f>IF(K150="","",INDEX('Otras referencias'!$AG:$AH,MATCH(K150,'Otras referencias'!$AG:$AG,0),2))</f>
        <v/>
      </c>
      <c r="K150" s="171"/>
      <c r="L150" s="58" t="str">
        <f>IF(J150="","",INDEX(referentes!$S:$W,MATCH(J150,referentes!$S:$S,0),1))</f>
        <v/>
      </c>
      <c r="M150" s="32"/>
      <c r="N150" s="42"/>
      <c r="O150" s="1"/>
      <c r="P150" s="225"/>
      <c r="Q150" s="226" t="str">
        <f>IF(P150="","",INDEX(referentes!$J:$K,MATCH(P150,referentes!$J:$J,0),2))</f>
        <v/>
      </c>
      <c r="R150" s="20"/>
      <c r="S150" s="26"/>
      <c r="T150" s="222"/>
      <c r="U150" s="223" t="str">
        <f>IF(T150="","",INDEX(referentes!D:E,MATCH(T150,referentes!D:D,0),2))</f>
        <v/>
      </c>
      <c r="V150" s="222"/>
      <c r="W150" s="224" t="str">
        <f>IF(V150="","",INDEX('Otras referencias'!AO:AQ,MATCH(V150,'Otras referencias'!AO:AO,0),2))</f>
        <v/>
      </c>
      <c r="X150" s="18"/>
      <c r="Y150" s="169" t="str">
        <f>IF(Z150="","",INDEX('Otras referencias'!H:I,MATCH(Z150,'Otras referencias'!I:I,0),1))</f>
        <v/>
      </c>
      <c r="Z150" s="171"/>
      <c r="AA150" s="20"/>
      <c r="AB150" s="12"/>
      <c r="AC150" s="169" t="str">
        <f>IF(AD150="","",INDEX('Otras referencias'!K:L,MATCH(AD150,'Otras referencias'!L:L,0),1))</f>
        <v/>
      </c>
      <c r="AD150" s="67"/>
      <c r="AE150" s="173" t="str">
        <f t="shared" si="14"/>
        <v>---</v>
      </c>
      <c r="AI150" s="59" t="str">
        <f>IF(V150="","",INDEX('Otras referencias'!AO:AQ,MATCH(V150,'Otras referencias'!AO:AO,0),3))</f>
        <v/>
      </c>
      <c r="AJ150" s="59" t="str">
        <f>IF(SUMPRODUCT(--EXACT(K150&amp;M150,$AJ$2:AJ149)),"",K150&amp;M150)</f>
        <v/>
      </c>
      <c r="AK150" s="59" t="str">
        <f>IF(SUMPRODUCT(--EXACT(K150&amp;M150,$AJ$2:AJ149)),"",MAX($AK$3:AK149)+1)</f>
        <v/>
      </c>
    </row>
    <row r="151" spans="1:37" s="59" customFormat="1" ht="15" x14ac:dyDescent="0.25">
      <c r="A151" s="10">
        <f t="shared" si="16"/>
        <v>1</v>
      </c>
      <c r="B151" s="55" t="str">
        <f t="shared" si="17"/>
        <v/>
      </c>
      <c r="C151" s="55">
        <v>149</v>
      </c>
      <c r="D151" s="55" t="str">
        <f t="shared" si="15"/>
        <v/>
      </c>
      <c r="E151" s="56" t="str">
        <f t="shared" si="12"/>
        <v/>
      </c>
      <c r="F151" s="34" t="str">
        <f>IF(L151&lt;&gt;"",CONCATENATE(DIGITADOR!$B$2,$A$2,DIGITADOR!$M$1,A151),"")</f>
        <v/>
      </c>
      <c r="G151" s="37"/>
      <c r="H151" s="4"/>
      <c r="I151" s="60" t="str">
        <f t="shared" si="13"/>
        <v/>
      </c>
      <c r="J151" s="166" t="str">
        <f>IF(K151="","",INDEX('Otras referencias'!$AG:$AH,MATCH(K151,'Otras referencias'!$AG:$AG,0),2))</f>
        <v/>
      </c>
      <c r="K151" s="171"/>
      <c r="L151" s="58" t="str">
        <f>IF(J151="","",INDEX(referentes!$S:$W,MATCH(J151,referentes!$S:$S,0),1))</f>
        <v/>
      </c>
      <c r="M151" s="32"/>
      <c r="N151" s="43"/>
      <c r="O151" s="1"/>
      <c r="P151" s="225"/>
      <c r="Q151" s="226" t="str">
        <f>IF(P151="","",INDEX(referentes!$J:$K,MATCH(P151,referentes!$J:$J,0),2))</f>
        <v/>
      </c>
      <c r="R151" s="21"/>
      <c r="S151" s="26"/>
      <c r="T151" s="222"/>
      <c r="U151" s="223" t="str">
        <f>IF(T151="","",INDEX(referentes!D:E,MATCH(T151,referentes!D:D,0),2))</f>
        <v/>
      </c>
      <c r="V151" s="222"/>
      <c r="W151" s="224" t="str">
        <f>IF(V151="","",INDEX('Otras referencias'!AO:AQ,MATCH(V151,'Otras referencias'!AO:AO,0),2))</f>
        <v/>
      </c>
      <c r="X151" s="18"/>
      <c r="Y151" s="169" t="str">
        <f>IF(Z151="","",INDEX('Otras referencias'!H:I,MATCH(Z151,'Otras referencias'!I:I,0),1))</f>
        <v/>
      </c>
      <c r="Z151" s="171"/>
      <c r="AA151" s="21"/>
      <c r="AB151" s="11"/>
      <c r="AC151" s="169" t="str">
        <f>IF(AD151="","",INDEX('Otras referencias'!K:L,MATCH(AD151,'Otras referencias'!L:L,0),1))</f>
        <v/>
      </c>
      <c r="AD151" s="67"/>
      <c r="AE151" s="173" t="str">
        <f t="shared" si="14"/>
        <v>---</v>
      </c>
      <c r="AI151" s="59" t="str">
        <f>IF(V151="","",INDEX('Otras referencias'!AO:AQ,MATCH(V151,'Otras referencias'!AO:AO,0),3))</f>
        <v/>
      </c>
      <c r="AJ151" s="59" t="str">
        <f>IF(SUMPRODUCT(--EXACT(K151&amp;M151,$AJ$2:AJ150)),"",K151&amp;M151)</f>
        <v/>
      </c>
      <c r="AK151" s="59" t="str">
        <f>IF(SUMPRODUCT(--EXACT(K151&amp;M151,$AJ$2:AJ150)),"",MAX($AK$3:AK150)+1)</f>
        <v/>
      </c>
    </row>
    <row r="152" spans="1:37" s="59" customFormat="1" ht="15" x14ac:dyDescent="0.25">
      <c r="A152" s="10">
        <f t="shared" si="16"/>
        <v>1</v>
      </c>
      <c r="B152" s="55" t="str">
        <f t="shared" si="17"/>
        <v/>
      </c>
      <c r="C152" s="55">
        <v>150</v>
      </c>
      <c r="D152" s="55" t="str">
        <f t="shared" si="15"/>
        <v/>
      </c>
      <c r="E152" s="56" t="str">
        <f t="shared" si="12"/>
        <v/>
      </c>
      <c r="F152" s="34" t="str">
        <f>IF(L152&lt;&gt;"",CONCATENATE(DIGITADOR!$B$2,$A$2,DIGITADOR!$M$1,A152),"")</f>
        <v/>
      </c>
      <c r="G152" s="36"/>
      <c r="H152" s="4"/>
      <c r="I152" s="60" t="str">
        <f t="shared" si="13"/>
        <v/>
      </c>
      <c r="J152" s="166" t="str">
        <f>IF(K152="","",INDEX('Otras referencias'!$AG:$AH,MATCH(K152,'Otras referencias'!$AG:$AG,0),2))</f>
        <v/>
      </c>
      <c r="K152" s="171"/>
      <c r="L152" s="58" t="str">
        <f>IF(J152="","",INDEX(referentes!$S:$W,MATCH(J152,referentes!$S:$S,0),1))</f>
        <v/>
      </c>
      <c r="M152" s="32"/>
      <c r="N152" s="42"/>
      <c r="O152" s="1"/>
      <c r="P152" s="225"/>
      <c r="Q152" s="226" t="str">
        <f>IF(P152="","",INDEX(referentes!$J:$K,MATCH(P152,referentes!$J:$J,0),2))</f>
        <v/>
      </c>
      <c r="R152" s="20"/>
      <c r="S152" s="26"/>
      <c r="T152" s="222"/>
      <c r="U152" s="223" t="str">
        <f>IF(T152="","",INDEX(referentes!D:E,MATCH(T152,referentes!D:D,0),2))</f>
        <v/>
      </c>
      <c r="V152" s="222"/>
      <c r="W152" s="224" t="str">
        <f>IF(V152="","",INDEX('Otras referencias'!AO:AQ,MATCH(V152,'Otras referencias'!AO:AO,0),2))</f>
        <v/>
      </c>
      <c r="X152" s="18"/>
      <c r="Y152" s="169" t="str">
        <f>IF(Z152="","",INDEX('Otras referencias'!H:I,MATCH(Z152,'Otras referencias'!I:I,0),1))</f>
        <v/>
      </c>
      <c r="Z152" s="171"/>
      <c r="AA152" s="20"/>
      <c r="AB152" s="12"/>
      <c r="AC152" s="169" t="str">
        <f>IF(AD152="","",INDEX('Otras referencias'!K:L,MATCH(AD152,'Otras referencias'!L:L,0),1))</f>
        <v/>
      </c>
      <c r="AD152" s="67"/>
      <c r="AE152" s="173" t="str">
        <f t="shared" si="14"/>
        <v>---</v>
      </c>
      <c r="AI152" s="59" t="str">
        <f>IF(V152="","",INDEX('Otras referencias'!AO:AQ,MATCH(V152,'Otras referencias'!AO:AO,0),3))</f>
        <v/>
      </c>
      <c r="AJ152" s="59" t="str">
        <f>IF(SUMPRODUCT(--EXACT(K152&amp;M152,$AJ$2:AJ151)),"",K152&amp;M152)</f>
        <v/>
      </c>
      <c r="AK152" s="59" t="str">
        <f>IF(SUMPRODUCT(--EXACT(K152&amp;M152,$AJ$2:AJ151)),"",MAX($AK$3:AK151)+1)</f>
        <v/>
      </c>
    </row>
    <row r="153" spans="1:37" s="59" customFormat="1" ht="15" x14ac:dyDescent="0.25">
      <c r="A153" s="10">
        <f t="shared" si="16"/>
        <v>1</v>
      </c>
      <c r="B153" s="55" t="str">
        <f t="shared" si="17"/>
        <v/>
      </c>
      <c r="C153" s="55">
        <v>151</v>
      </c>
      <c r="D153" s="55" t="str">
        <f t="shared" si="15"/>
        <v/>
      </c>
      <c r="E153" s="56" t="str">
        <f t="shared" si="12"/>
        <v/>
      </c>
      <c r="F153" s="34" t="str">
        <f>IF(L153&lt;&gt;"",CONCATENATE(DIGITADOR!$B$2,$A$2,DIGITADOR!$M$1,A153),"")</f>
        <v/>
      </c>
      <c r="G153" s="37"/>
      <c r="H153" s="4"/>
      <c r="I153" s="60" t="str">
        <f t="shared" si="13"/>
        <v/>
      </c>
      <c r="J153" s="166" t="str">
        <f>IF(K153="","",INDEX('Otras referencias'!$AG:$AH,MATCH(K153,'Otras referencias'!$AG:$AG,0),2))</f>
        <v/>
      </c>
      <c r="K153" s="171"/>
      <c r="L153" s="58" t="str">
        <f>IF(J153="","",INDEX(referentes!$S:$W,MATCH(J153,referentes!$S:$S,0),1))</f>
        <v/>
      </c>
      <c r="M153" s="32"/>
      <c r="N153" s="43"/>
      <c r="O153" s="1"/>
      <c r="P153" s="225"/>
      <c r="Q153" s="226" t="str">
        <f>IF(P153="","",INDEX(referentes!$J:$K,MATCH(P153,referentes!$J:$J,0),2))</f>
        <v/>
      </c>
      <c r="R153" s="21"/>
      <c r="S153" s="26"/>
      <c r="T153" s="222"/>
      <c r="U153" s="223" t="str">
        <f>IF(T153="","",INDEX(referentes!D:E,MATCH(T153,referentes!D:D,0),2))</f>
        <v/>
      </c>
      <c r="V153" s="222"/>
      <c r="W153" s="224" t="str">
        <f>IF(V153="","",INDEX('Otras referencias'!AO:AQ,MATCH(V153,'Otras referencias'!AO:AO,0),2))</f>
        <v/>
      </c>
      <c r="X153" s="18"/>
      <c r="Y153" s="169" t="str">
        <f>IF(Z153="","",INDEX('Otras referencias'!H:I,MATCH(Z153,'Otras referencias'!I:I,0),1))</f>
        <v/>
      </c>
      <c r="Z153" s="171"/>
      <c r="AA153" s="21"/>
      <c r="AB153" s="11"/>
      <c r="AC153" s="169" t="str">
        <f>IF(AD153="","",INDEX('Otras referencias'!K:L,MATCH(AD153,'Otras referencias'!L:L,0),1))</f>
        <v/>
      </c>
      <c r="AD153" s="67"/>
      <c r="AE153" s="173" t="str">
        <f t="shared" si="14"/>
        <v>---</v>
      </c>
      <c r="AI153" s="59" t="str">
        <f>IF(V153="","",INDEX('Otras referencias'!AO:AQ,MATCH(V153,'Otras referencias'!AO:AO,0),3))</f>
        <v/>
      </c>
      <c r="AJ153" s="59" t="str">
        <f>IF(SUMPRODUCT(--EXACT(K153&amp;M153,$AJ$2:AJ152)),"",K153&amp;M153)</f>
        <v/>
      </c>
      <c r="AK153" s="59" t="str">
        <f>IF(SUMPRODUCT(--EXACT(K153&amp;M153,$AJ$2:AJ152)),"",MAX($AK$3:AK152)+1)</f>
        <v/>
      </c>
    </row>
    <row r="154" spans="1:37" s="59" customFormat="1" ht="15" x14ac:dyDescent="0.25">
      <c r="A154" s="10">
        <f t="shared" si="16"/>
        <v>1</v>
      </c>
      <c r="B154" s="55" t="str">
        <f t="shared" si="17"/>
        <v/>
      </c>
      <c r="C154" s="55">
        <v>152</v>
      </c>
      <c r="D154" s="55" t="str">
        <f t="shared" si="15"/>
        <v/>
      </c>
      <c r="E154" s="56" t="str">
        <f t="shared" si="12"/>
        <v/>
      </c>
      <c r="F154" s="34" t="str">
        <f>IF(L154&lt;&gt;"",CONCATENATE(DIGITADOR!$B$2,$A$2,DIGITADOR!$M$1,A154),"")</f>
        <v/>
      </c>
      <c r="G154" s="36"/>
      <c r="H154" s="4"/>
      <c r="I154" s="60" t="str">
        <f t="shared" si="13"/>
        <v/>
      </c>
      <c r="J154" s="166" t="str">
        <f>IF(K154="","",INDEX('Otras referencias'!$AG:$AH,MATCH(K154,'Otras referencias'!$AG:$AG,0),2))</f>
        <v/>
      </c>
      <c r="K154" s="171"/>
      <c r="L154" s="58" t="str">
        <f>IF(J154="","",INDEX(referentes!$S:$W,MATCH(J154,referentes!$S:$S,0),1))</f>
        <v/>
      </c>
      <c r="M154" s="32"/>
      <c r="N154" s="42"/>
      <c r="O154" s="1"/>
      <c r="P154" s="225"/>
      <c r="Q154" s="226" t="str">
        <f>IF(P154="","",INDEX(referentes!$J:$K,MATCH(P154,referentes!$J:$J,0),2))</f>
        <v/>
      </c>
      <c r="R154" s="20"/>
      <c r="S154" s="26"/>
      <c r="T154" s="222"/>
      <c r="U154" s="223" t="str">
        <f>IF(T154="","",INDEX(referentes!D:E,MATCH(T154,referentes!D:D,0),2))</f>
        <v/>
      </c>
      <c r="V154" s="222"/>
      <c r="W154" s="224" t="str">
        <f>IF(V154="","",INDEX('Otras referencias'!AO:AQ,MATCH(V154,'Otras referencias'!AO:AO,0),2))</f>
        <v/>
      </c>
      <c r="X154" s="18"/>
      <c r="Y154" s="169" t="str">
        <f>IF(Z154="","",INDEX('Otras referencias'!H:I,MATCH(Z154,'Otras referencias'!I:I,0),1))</f>
        <v/>
      </c>
      <c r="Z154" s="171"/>
      <c r="AA154" s="20"/>
      <c r="AB154" s="12"/>
      <c r="AC154" s="169" t="str">
        <f>IF(AD154="","",INDEX('Otras referencias'!K:L,MATCH(AD154,'Otras referencias'!L:L,0),1))</f>
        <v/>
      </c>
      <c r="AD154" s="67"/>
      <c r="AE154" s="173" t="str">
        <f t="shared" si="14"/>
        <v>---</v>
      </c>
      <c r="AI154" s="59" t="str">
        <f>IF(V154="","",INDEX('Otras referencias'!AO:AQ,MATCH(V154,'Otras referencias'!AO:AO,0),3))</f>
        <v/>
      </c>
      <c r="AJ154" s="59" t="str">
        <f>IF(SUMPRODUCT(--EXACT(K154&amp;M154,$AJ$2:AJ153)),"",K154&amp;M154)</f>
        <v/>
      </c>
      <c r="AK154" s="59" t="str">
        <f>IF(SUMPRODUCT(--EXACT(K154&amp;M154,$AJ$2:AJ153)),"",MAX($AK$3:AK153)+1)</f>
        <v/>
      </c>
    </row>
    <row r="155" spans="1:37" s="59" customFormat="1" ht="15" x14ac:dyDescent="0.25">
      <c r="A155" s="10">
        <f t="shared" si="16"/>
        <v>1</v>
      </c>
      <c r="B155" s="55" t="str">
        <f t="shared" si="17"/>
        <v/>
      </c>
      <c r="C155" s="55">
        <v>153</v>
      </c>
      <c r="D155" s="55" t="str">
        <f t="shared" si="15"/>
        <v/>
      </c>
      <c r="E155" s="56" t="str">
        <f t="shared" si="12"/>
        <v/>
      </c>
      <c r="F155" s="34" t="str">
        <f>IF(L155&lt;&gt;"",CONCATENATE(DIGITADOR!$B$2,$A$2,DIGITADOR!$M$1,A155),"")</f>
        <v/>
      </c>
      <c r="G155" s="37"/>
      <c r="H155" s="4"/>
      <c r="I155" s="60" t="str">
        <f t="shared" si="13"/>
        <v/>
      </c>
      <c r="J155" s="166" t="str">
        <f>IF(K155="","",INDEX('Otras referencias'!$AG:$AH,MATCH(K155,'Otras referencias'!$AG:$AG,0),2))</f>
        <v/>
      </c>
      <c r="K155" s="171"/>
      <c r="L155" s="58" t="str">
        <f>IF(J155="","",INDEX(referentes!$S:$W,MATCH(J155,referentes!$S:$S,0),1))</f>
        <v/>
      </c>
      <c r="M155" s="32"/>
      <c r="N155" s="43"/>
      <c r="O155" s="1"/>
      <c r="P155" s="225"/>
      <c r="Q155" s="226" t="str">
        <f>IF(P155="","",INDEX(referentes!$J:$K,MATCH(P155,referentes!$J:$J,0),2))</f>
        <v/>
      </c>
      <c r="R155" s="21"/>
      <c r="S155" s="26"/>
      <c r="T155" s="222"/>
      <c r="U155" s="223" t="str">
        <f>IF(T155="","",INDEX(referentes!D:E,MATCH(T155,referentes!D:D,0),2))</f>
        <v/>
      </c>
      <c r="V155" s="222"/>
      <c r="W155" s="224" t="str">
        <f>IF(V155="","",INDEX('Otras referencias'!AO:AQ,MATCH(V155,'Otras referencias'!AO:AO,0),2))</f>
        <v/>
      </c>
      <c r="X155" s="18"/>
      <c r="Y155" s="169" t="str">
        <f>IF(Z155="","",INDEX('Otras referencias'!H:I,MATCH(Z155,'Otras referencias'!I:I,0),1))</f>
        <v/>
      </c>
      <c r="Z155" s="171"/>
      <c r="AA155" s="21"/>
      <c r="AB155" s="11"/>
      <c r="AC155" s="169" t="str">
        <f>IF(AD155="","",INDEX('Otras referencias'!K:L,MATCH(AD155,'Otras referencias'!L:L,0),1))</f>
        <v/>
      </c>
      <c r="AD155" s="67"/>
      <c r="AE155" s="173" t="str">
        <f t="shared" si="14"/>
        <v>---</v>
      </c>
      <c r="AI155" s="59" t="str">
        <f>IF(V155="","",INDEX('Otras referencias'!AO:AQ,MATCH(V155,'Otras referencias'!AO:AO,0),3))</f>
        <v/>
      </c>
      <c r="AJ155" s="59" t="str">
        <f>IF(SUMPRODUCT(--EXACT(K155&amp;M155,$AJ$2:AJ154)),"",K155&amp;M155)</f>
        <v/>
      </c>
      <c r="AK155" s="59" t="str">
        <f>IF(SUMPRODUCT(--EXACT(K155&amp;M155,$AJ$2:AJ154)),"",MAX($AK$3:AK154)+1)</f>
        <v/>
      </c>
    </row>
    <row r="156" spans="1:37" s="59" customFormat="1" ht="15" x14ac:dyDescent="0.25">
      <c r="A156" s="10">
        <f t="shared" si="16"/>
        <v>1</v>
      </c>
      <c r="B156" s="55" t="str">
        <f t="shared" si="17"/>
        <v/>
      </c>
      <c r="C156" s="55">
        <v>154</v>
      </c>
      <c r="D156" s="55" t="str">
        <f t="shared" si="15"/>
        <v/>
      </c>
      <c r="E156" s="56" t="str">
        <f t="shared" si="12"/>
        <v/>
      </c>
      <c r="F156" s="34" t="str">
        <f>IF(L156&lt;&gt;"",CONCATENATE(DIGITADOR!$B$2,$A$2,DIGITADOR!$M$1,A156),"")</f>
        <v/>
      </c>
      <c r="G156" s="36"/>
      <c r="H156" s="4"/>
      <c r="I156" s="60" t="str">
        <f t="shared" si="13"/>
        <v/>
      </c>
      <c r="J156" s="166" t="str">
        <f>IF(K156="","",INDEX('Otras referencias'!$AG:$AH,MATCH(K156,'Otras referencias'!$AG:$AG,0),2))</f>
        <v/>
      </c>
      <c r="K156" s="171"/>
      <c r="L156" s="58" t="str">
        <f>IF(J156="","",INDEX(referentes!$S:$W,MATCH(J156,referentes!$S:$S,0),1))</f>
        <v/>
      </c>
      <c r="M156" s="32"/>
      <c r="N156" s="42"/>
      <c r="O156" s="1"/>
      <c r="P156" s="225"/>
      <c r="Q156" s="226" t="str">
        <f>IF(P156="","",INDEX(referentes!$J:$K,MATCH(P156,referentes!$J:$J,0),2))</f>
        <v/>
      </c>
      <c r="R156" s="20"/>
      <c r="S156" s="26"/>
      <c r="T156" s="222"/>
      <c r="U156" s="223" t="str">
        <f>IF(T156="","",INDEX(referentes!D:E,MATCH(T156,referentes!D:D,0),2))</f>
        <v/>
      </c>
      <c r="V156" s="222"/>
      <c r="W156" s="224" t="str">
        <f>IF(V156="","",INDEX('Otras referencias'!AO:AQ,MATCH(V156,'Otras referencias'!AO:AO,0),2))</f>
        <v/>
      </c>
      <c r="X156" s="18"/>
      <c r="Y156" s="169" t="str">
        <f>IF(Z156="","",INDEX('Otras referencias'!H:I,MATCH(Z156,'Otras referencias'!I:I,0),1))</f>
        <v/>
      </c>
      <c r="Z156" s="171"/>
      <c r="AA156" s="20"/>
      <c r="AB156" s="12"/>
      <c r="AC156" s="169" t="str">
        <f>IF(AD156="","",INDEX('Otras referencias'!K:L,MATCH(AD156,'Otras referencias'!L:L,0),1))</f>
        <v/>
      </c>
      <c r="AD156" s="67"/>
      <c r="AE156" s="173" t="str">
        <f t="shared" si="14"/>
        <v>---</v>
      </c>
      <c r="AI156" s="59" t="str">
        <f>IF(V156="","",INDEX('Otras referencias'!AO:AQ,MATCH(V156,'Otras referencias'!AO:AO,0),3))</f>
        <v/>
      </c>
      <c r="AJ156" s="59" t="str">
        <f>IF(SUMPRODUCT(--EXACT(K156&amp;M156,$AJ$2:AJ155)),"",K156&amp;M156)</f>
        <v/>
      </c>
      <c r="AK156" s="59" t="str">
        <f>IF(SUMPRODUCT(--EXACT(K156&amp;M156,$AJ$2:AJ155)),"",MAX($AK$3:AK155)+1)</f>
        <v/>
      </c>
    </row>
    <row r="157" spans="1:37" s="59" customFormat="1" ht="15" x14ac:dyDescent="0.25">
      <c r="A157" s="10">
        <f t="shared" si="16"/>
        <v>1</v>
      </c>
      <c r="B157" s="55" t="str">
        <f t="shared" si="17"/>
        <v/>
      </c>
      <c r="C157" s="55">
        <v>155</v>
      </c>
      <c r="D157" s="55" t="str">
        <f t="shared" si="15"/>
        <v/>
      </c>
      <c r="E157" s="56" t="str">
        <f t="shared" si="12"/>
        <v/>
      </c>
      <c r="F157" s="34" t="str">
        <f>IF(L157&lt;&gt;"",CONCATENATE(DIGITADOR!$B$2,$A$2,DIGITADOR!$M$1,A157),"")</f>
        <v/>
      </c>
      <c r="G157" s="37"/>
      <c r="H157" s="4"/>
      <c r="I157" s="60" t="str">
        <f t="shared" si="13"/>
        <v/>
      </c>
      <c r="J157" s="166" t="str">
        <f>IF(K157="","",INDEX('Otras referencias'!$AG:$AH,MATCH(K157,'Otras referencias'!$AG:$AG,0),2))</f>
        <v/>
      </c>
      <c r="K157" s="171"/>
      <c r="L157" s="58" t="str">
        <f>IF(J157="","",INDEX(referentes!$S:$W,MATCH(J157,referentes!$S:$S,0),1))</f>
        <v/>
      </c>
      <c r="M157" s="32"/>
      <c r="N157" s="43"/>
      <c r="O157" s="1"/>
      <c r="P157" s="225"/>
      <c r="Q157" s="226" t="str">
        <f>IF(P157="","",INDEX(referentes!$J:$K,MATCH(P157,referentes!$J:$J,0),2))</f>
        <v/>
      </c>
      <c r="R157" s="21"/>
      <c r="S157" s="26"/>
      <c r="T157" s="222"/>
      <c r="U157" s="223" t="str">
        <f>IF(T157="","",INDEX(referentes!D:E,MATCH(T157,referentes!D:D,0),2))</f>
        <v/>
      </c>
      <c r="V157" s="222"/>
      <c r="W157" s="224" t="str">
        <f>IF(V157="","",INDEX('Otras referencias'!AO:AQ,MATCH(V157,'Otras referencias'!AO:AO,0),2))</f>
        <v/>
      </c>
      <c r="X157" s="18"/>
      <c r="Y157" s="169" t="str">
        <f>IF(Z157="","",INDEX('Otras referencias'!H:I,MATCH(Z157,'Otras referencias'!I:I,0),1))</f>
        <v/>
      </c>
      <c r="Z157" s="171"/>
      <c r="AA157" s="21"/>
      <c r="AB157" s="11"/>
      <c r="AC157" s="169" t="str">
        <f>IF(AD157="","",INDEX('Otras referencias'!K:L,MATCH(AD157,'Otras referencias'!L:L,0),1))</f>
        <v/>
      </c>
      <c r="AD157" s="67"/>
      <c r="AE157" s="173" t="str">
        <f t="shared" si="14"/>
        <v>---</v>
      </c>
      <c r="AI157" s="59" t="str">
        <f>IF(V157="","",INDEX('Otras referencias'!AO:AQ,MATCH(V157,'Otras referencias'!AO:AO,0),3))</f>
        <v/>
      </c>
      <c r="AJ157" s="59" t="str">
        <f>IF(SUMPRODUCT(--EXACT(K157&amp;M157,$AJ$2:AJ156)),"",K157&amp;M157)</f>
        <v/>
      </c>
      <c r="AK157" s="59" t="str">
        <f>IF(SUMPRODUCT(--EXACT(K157&amp;M157,$AJ$2:AJ156)),"",MAX($AK$3:AK156)+1)</f>
        <v/>
      </c>
    </row>
    <row r="158" spans="1:37" s="59" customFormat="1" ht="15" x14ac:dyDescent="0.25">
      <c r="A158" s="10">
        <f t="shared" si="16"/>
        <v>1</v>
      </c>
      <c r="B158" s="55" t="str">
        <f t="shared" si="17"/>
        <v/>
      </c>
      <c r="C158" s="55">
        <v>156</v>
      </c>
      <c r="D158" s="55" t="str">
        <f t="shared" si="15"/>
        <v/>
      </c>
      <c r="E158" s="56" t="str">
        <f t="shared" si="12"/>
        <v/>
      </c>
      <c r="F158" s="34" t="str">
        <f>IF(L158&lt;&gt;"",CONCATENATE(DIGITADOR!$B$2,$A$2,DIGITADOR!$M$1,A158),"")</f>
        <v/>
      </c>
      <c r="G158" s="36"/>
      <c r="H158" s="4"/>
      <c r="I158" s="60" t="str">
        <f t="shared" si="13"/>
        <v/>
      </c>
      <c r="J158" s="166" t="str">
        <f>IF(K158="","",INDEX('Otras referencias'!$AG:$AH,MATCH(K158,'Otras referencias'!$AG:$AG,0),2))</f>
        <v/>
      </c>
      <c r="K158" s="171"/>
      <c r="L158" s="58" t="str">
        <f>IF(J158="","",INDEX(referentes!$S:$W,MATCH(J158,referentes!$S:$S,0),1))</f>
        <v/>
      </c>
      <c r="M158" s="32"/>
      <c r="N158" s="42"/>
      <c r="O158" s="1"/>
      <c r="P158" s="225"/>
      <c r="Q158" s="226" t="str">
        <f>IF(P158="","",INDEX(referentes!$J:$K,MATCH(P158,referentes!$J:$J,0),2))</f>
        <v/>
      </c>
      <c r="R158" s="20"/>
      <c r="S158" s="26"/>
      <c r="T158" s="222"/>
      <c r="U158" s="223" t="str">
        <f>IF(T158="","",INDEX(referentes!D:E,MATCH(T158,referentes!D:D,0),2))</f>
        <v/>
      </c>
      <c r="V158" s="222"/>
      <c r="W158" s="224" t="str">
        <f>IF(V158="","",INDEX('Otras referencias'!AO:AQ,MATCH(V158,'Otras referencias'!AO:AO,0),2))</f>
        <v/>
      </c>
      <c r="X158" s="18"/>
      <c r="Y158" s="169" t="str">
        <f>IF(Z158="","",INDEX('Otras referencias'!H:I,MATCH(Z158,'Otras referencias'!I:I,0),1))</f>
        <v/>
      </c>
      <c r="Z158" s="171"/>
      <c r="AA158" s="20"/>
      <c r="AB158" s="12"/>
      <c r="AC158" s="169" t="str">
        <f>IF(AD158="","",INDEX('Otras referencias'!K:L,MATCH(AD158,'Otras referencias'!L:L,0),1))</f>
        <v/>
      </c>
      <c r="AD158" s="67"/>
      <c r="AE158" s="173" t="str">
        <f t="shared" si="14"/>
        <v>---</v>
      </c>
      <c r="AI158" s="59" t="str">
        <f>IF(V158="","",INDEX('Otras referencias'!AO:AQ,MATCH(V158,'Otras referencias'!AO:AO,0),3))</f>
        <v/>
      </c>
      <c r="AJ158" s="59" t="str">
        <f>IF(SUMPRODUCT(--EXACT(K158&amp;M158,$AJ$2:AJ157)),"",K158&amp;M158)</f>
        <v/>
      </c>
      <c r="AK158" s="59" t="str">
        <f>IF(SUMPRODUCT(--EXACT(K158&amp;M158,$AJ$2:AJ157)),"",MAX($AK$3:AK157)+1)</f>
        <v/>
      </c>
    </row>
    <row r="159" spans="1:37" s="59" customFormat="1" ht="15" x14ac:dyDescent="0.25">
      <c r="A159" s="10">
        <f t="shared" si="16"/>
        <v>1</v>
      </c>
      <c r="B159" s="55" t="str">
        <f t="shared" si="17"/>
        <v/>
      </c>
      <c r="C159" s="55">
        <v>157</v>
      </c>
      <c r="D159" s="55" t="str">
        <f t="shared" si="15"/>
        <v/>
      </c>
      <c r="E159" s="56" t="str">
        <f t="shared" si="12"/>
        <v/>
      </c>
      <c r="F159" s="34" t="str">
        <f>IF(L159&lt;&gt;"",CONCATENATE(DIGITADOR!$B$2,$A$2,DIGITADOR!$M$1,A159),"")</f>
        <v/>
      </c>
      <c r="G159" s="37"/>
      <c r="H159" s="4"/>
      <c r="I159" s="60" t="str">
        <f t="shared" si="13"/>
        <v/>
      </c>
      <c r="J159" s="166" t="str">
        <f>IF(K159="","",INDEX('Otras referencias'!$AG:$AH,MATCH(K159,'Otras referencias'!$AG:$AG,0),2))</f>
        <v/>
      </c>
      <c r="K159" s="171"/>
      <c r="L159" s="58" t="str">
        <f>IF(J159="","",INDEX(referentes!$S:$W,MATCH(J159,referentes!$S:$S,0),1))</f>
        <v/>
      </c>
      <c r="M159" s="32"/>
      <c r="N159" s="43"/>
      <c r="O159" s="1"/>
      <c r="P159" s="225"/>
      <c r="Q159" s="226" t="str">
        <f>IF(P159="","",INDEX(referentes!$J:$K,MATCH(P159,referentes!$J:$J,0),2))</f>
        <v/>
      </c>
      <c r="R159" s="21"/>
      <c r="S159" s="26"/>
      <c r="T159" s="222"/>
      <c r="U159" s="223" t="str">
        <f>IF(T159="","",INDEX(referentes!D:E,MATCH(T159,referentes!D:D,0),2))</f>
        <v/>
      </c>
      <c r="V159" s="222"/>
      <c r="W159" s="224" t="str">
        <f>IF(V159="","",INDEX('Otras referencias'!AO:AQ,MATCH(V159,'Otras referencias'!AO:AO,0),2))</f>
        <v/>
      </c>
      <c r="X159" s="18"/>
      <c r="Y159" s="169" t="str">
        <f>IF(Z159="","",INDEX('Otras referencias'!H:I,MATCH(Z159,'Otras referencias'!I:I,0),1))</f>
        <v/>
      </c>
      <c r="Z159" s="171"/>
      <c r="AA159" s="21"/>
      <c r="AB159" s="11"/>
      <c r="AC159" s="169" t="str">
        <f>IF(AD159="","",INDEX('Otras referencias'!K:L,MATCH(AD159,'Otras referencias'!L:L,0),1))</f>
        <v/>
      </c>
      <c r="AD159" s="67"/>
      <c r="AE159" s="173" t="str">
        <f t="shared" si="14"/>
        <v>---</v>
      </c>
      <c r="AI159" s="59" t="str">
        <f>IF(V159="","",INDEX('Otras referencias'!AO:AQ,MATCH(V159,'Otras referencias'!AO:AO,0),3))</f>
        <v/>
      </c>
      <c r="AJ159" s="59" t="str">
        <f>IF(SUMPRODUCT(--EXACT(K159&amp;M159,$AJ$2:AJ158)),"",K159&amp;M159)</f>
        <v/>
      </c>
      <c r="AK159" s="59" t="str">
        <f>IF(SUMPRODUCT(--EXACT(K159&amp;M159,$AJ$2:AJ158)),"",MAX($AK$3:AK158)+1)</f>
        <v/>
      </c>
    </row>
    <row r="160" spans="1:37" s="59" customFormat="1" ht="15" x14ac:dyDescent="0.25">
      <c r="A160" s="10">
        <f t="shared" si="16"/>
        <v>1</v>
      </c>
      <c r="B160" s="55" t="str">
        <f t="shared" si="17"/>
        <v/>
      </c>
      <c r="C160" s="55">
        <v>158</v>
      </c>
      <c r="D160" s="55" t="str">
        <f t="shared" si="15"/>
        <v/>
      </c>
      <c r="E160" s="56" t="str">
        <f t="shared" si="12"/>
        <v/>
      </c>
      <c r="F160" s="34" t="str">
        <f>IF(L160&lt;&gt;"",CONCATENATE(DIGITADOR!$B$2,$A$2,DIGITADOR!$M$1,A160),"")</f>
        <v/>
      </c>
      <c r="G160" s="36"/>
      <c r="H160" s="4"/>
      <c r="I160" s="60" t="str">
        <f t="shared" si="13"/>
        <v/>
      </c>
      <c r="J160" s="166" t="str">
        <f>IF(K160="","",INDEX('Otras referencias'!$AG:$AH,MATCH(K160,'Otras referencias'!$AG:$AG,0),2))</f>
        <v/>
      </c>
      <c r="K160" s="171"/>
      <c r="L160" s="58" t="str">
        <f>IF(J160="","",INDEX(referentes!$S:$W,MATCH(J160,referentes!$S:$S,0),1))</f>
        <v/>
      </c>
      <c r="M160" s="32"/>
      <c r="N160" s="42"/>
      <c r="O160" s="1"/>
      <c r="P160" s="225"/>
      <c r="Q160" s="226" t="str">
        <f>IF(P160="","",INDEX(referentes!$J:$K,MATCH(P160,referentes!$J:$J,0),2))</f>
        <v/>
      </c>
      <c r="R160" s="20"/>
      <c r="S160" s="26"/>
      <c r="T160" s="222"/>
      <c r="U160" s="223" t="str">
        <f>IF(T160="","",INDEX(referentes!D:E,MATCH(T160,referentes!D:D,0),2))</f>
        <v/>
      </c>
      <c r="V160" s="222"/>
      <c r="W160" s="224" t="str">
        <f>IF(V160="","",INDEX('Otras referencias'!AO:AQ,MATCH(V160,'Otras referencias'!AO:AO,0),2))</f>
        <v/>
      </c>
      <c r="X160" s="18"/>
      <c r="Y160" s="169" t="str">
        <f>IF(Z160="","",INDEX('Otras referencias'!H:I,MATCH(Z160,'Otras referencias'!I:I,0),1))</f>
        <v/>
      </c>
      <c r="Z160" s="171"/>
      <c r="AA160" s="20"/>
      <c r="AB160" s="12"/>
      <c r="AC160" s="169" t="str">
        <f>IF(AD160="","",INDEX('Otras referencias'!K:L,MATCH(AD160,'Otras referencias'!L:L,0),1))</f>
        <v/>
      </c>
      <c r="AD160" s="67"/>
      <c r="AE160" s="173" t="str">
        <f t="shared" si="14"/>
        <v>---</v>
      </c>
      <c r="AI160" s="59" t="str">
        <f>IF(V160="","",INDEX('Otras referencias'!AO:AQ,MATCH(V160,'Otras referencias'!AO:AO,0),3))</f>
        <v/>
      </c>
      <c r="AJ160" s="59" t="str">
        <f>IF(SUMPRODUCT(--EXACT(K160&amp;M160,$AJ$2:AJ159)),"",K160&amp;M160)</f>
        <v/>
      </c>
      <c r="AK160" s="59" t="str">
        <f>IF(SUMPRODUCT(--EXACT(K160&amp;M160,$AJ$2:AJ159)),"",MAX($AK$3:AK159)+1)</f>
        <v/>
      </c>
    </row>
    <row r="161" spans="1:37" s="59" customFormat="1" ht="15" x14ac:dyDescent="0.25">
      <c r="A161" s="10">
        <f t="shared" si="16"/>
        <v>1</v>
      </c>
      <c r="B161" s="55" t="str">
        <f t="shared" si="17"/>
        <v/>
      </c>
      <c r="C161" s="55">
        <v>159</v>
      </c>
      <c r="D161" s="55" t="str">
        <f t="shared" si="15"/>
        <v/>
      </c>
      <c r="E161" s="56" t="str">
        <f t="shared" si="12"/>
        <v/>
      </c>
      <c r="F161" s="34" t="str">
        <f>IF(L161&lt;&gt;"",CONCATENATE(DIGITADOR!$B$2,$A$2,DIGITADOR!$M$1,A161),"")</f>
        <v/>
      </c>
      <c r="G161" s="37"/>
      <c r="H161" s="4"/>
      <c r="I161" s="60" t="str">
        <f t="shared" si="13"/>
        <v/>
      </c>
      <c r="J161" s="166" t="str">
        <f>IF(K161="","",INDEX('Otras referencias'!$AG:$AH,MATCH(K161,'Otras referencias'!$AG:$AG,0),2))</f>
        <v/>
      </c>
      <c r="K161" s="171"/>
      <c r="L161" s="58" t="str">
        <f>IF(J161="","",INDEX(referentes!$S:$W,MATCH(J161,referentes!$S:$S,0),1))</f>
        <v/>
      </c>
      <c r="M161" s="32"/>
      <c r="N161" s="43"/>
      <c r="O161" s="1"/>
      <c r="P161" s="225"/>
      <c r="Q161" s="226" t="str">
        <f>IF(P161="","",INDEX(referentes!$J:$K,MATCH(P161,referentes!$J:$J,0),2))</f>
        <v/>
      </c>
      <c r="R161" s="21"/>
      <c r="S161" s="26"/>
      <c r="T161" s="222"/>
      <c r="U161" s="223" t="str">
        <f>IF(T161="","",INDEX(referentes!D:E,MATCH(T161,referentes!D:D,0),2))</f>
        <v/>
      </c>
      <c r="V161" s="222"/>
      <c r="W161" s="224" t="str">
        <f>IF(V161="","",INDEX('Otras referencias'!AO:AQ,MATCH(V161,'Otras referencias'!AO:AO,0),2))</f>
        <v/>
      </c>
      <c r="X161" s="18"/>
      <c r="Y161" s="169" t="str">
        <f>IF(Z161="","",INDEX('Otras referencias'!H:I,MATCH(Z161,'Otras referencias'!I:I,0),1))</f>
        <v/>
      </c>
      <c r="Z161" s="171"/>
      <c r="AA161" s="21"/>
      <c r="AB161" s="11"/>
      <c r="AC161" s="169" t="str">
        <f>IF(AD161="","",INDEX('Otras referencias'!K:L,MATCH(AD161,'Otras referencias'!L:L,0),1))</f>
        <v/>
      </c>
      <c r="AD161" s="67"/>
      <c r="AE161" s="173" t="str">
        <f t="shared" si="14"/>
        <v>---</v>
      </c>
      <c r="AI161" s="59" t="str">
        <f>IF(V161="","",INDEX('Otras referencias'!AO:AQ,MATCH(V161,'Otras referencias'!AO:AO,0),3))</f>
        <v/>
      </c>
      <c r="AJ161" s="59" t="str">
        <f>IF(SUMPRODUCT(--EXACT(K161&amp;M161,$AJ$2:AJ160)),"",K161&amp;M161)</f>
        <v/>
      </c>
      <c r="AK161" s="59" t="str">
        <f>IF(SUMPRODUCT(--EXACT(K161&amp;M161,$AJ$2:AJ160)),"",MAX($AK$3:AK160)+1)</f>
        <v/>
      </c>
    </row>
    <row r="162" spans="1:37" s="59" customFormat="1" ht="15" x14ac:dyDescent="0.25">
      <c r="A162" s="10">
        <f t="shared" si="16"/>
        <v>1</v>
      </c>
      <c r="B162" s="55" t="str">
        <f t="shared" si="17"/>
        <v/>
      </c>
      <c r="C162" s="55">
        <v>160</v>
      </c>
      <c r="D162" s="55" t="str">
        <f t="shared" si="15"/>
        <v/>
      </c>
      <c r="E162" s="56" t="str">
        <f t="shared" si="12"/>
        <v/>
      </c>
      <c r="F162" s="34" t="str">
        <f>IF(L162&lt;&gt;"",CONCATENATE(DIGITADOR!$B$2,$A$2,DIGITADOR!$M$1,A162),"")</f>
        <v/>
      </c>
      <c r="G162" s="36"/>
      <c r="H162" s="4"/>
      <c r="I162" s="60" t="str">
        <f t="shared" si="13"/>
        <v/>
      </c>
      <c r="J162" s="166" t="str">
        <f>IF(K162="","",INDEX('Otras referencias'!$AG:$AH,MATCH(K162,'Otras referencias'!$AG:$AG,0),2))</f>
        <v/>
      </c>
      <c r="K162" s="171"/>
      <c r="L162" s="58" t="str">
        <f>IF(J162="","",INDEX(referentes!$S:$W,MATCH(J162,referentes!$S:$S,0),1))</f>
        <v/>
      </c>
      <c r="M162" s="32"/>
      <c r="N162" s="42"/>
      <c r="O162" s="1"/>
      <c r="P162" s="225"/>
      <c r="Q162" s="226" t="str">
        <f>IF(P162="","",INDEX(referentes!$J:$K,MATCH(P162,referentes!$J:$J,0),2))</f>
        <v/>
      </c>
      <c r="R162" s="20"/>
      <c r="S162" s="26"/>
      <c r="T162" s="222"/>
      <c r="U162" s="223" t="str">
        <f>IF(T162="","",INDEX(referentes!D:E,MATCH(T162,referentes!D:D,0),2))</f>
        <v/>
      </c>
      <c r="V162" s="222"/>
      <c r="W162" s="224" t="str">
        <f>IF(V162="","",INDEX('Otras referencias'!AO:AQ,MATCH(V162,'Otras referencias'!AO:AO,0),2))</f>
        <v/>
      </c>
      <c r="X162" s="18"/>
      <c r="Y162" s="169" t="str">
        <f>IF(Z162="","",INDEX('Otras referencias'!H:I,MATCH(Z162,'Otras referencias'!I:I,0),1))</f>
        <v/>
      </c>
      <c r="Z162" s="171"/>
      <c r="AA162" s="20"/>
      <c r="AB162" s="12"/>
      <c r="AC162" s="169" t="str">
        <f>IF(AD162="","",INDEX('Otras referencias'!K:L,MATCH(AD162,'Otras referencias'!L:L,0),1))</f>
        <v/>
      </c>
      <c r="AD162" s="67"/>
      <c r="AE162" s="173" t="str">
        <f t="shared" si="14"/>
        <v>---</v>
      </c>
      <c r="AI162" s="59" t="str">
        <f>IF(V162="","",INDEX('Otras referencias'!AO:AQ,MATCH(V162,'Otras referencias'!AO:AO,0),3))</f>
        <v/>
      </c>
      <c r="AJ162" s="59" t="str">
        <f>IF(SUMPRODUCT(--EXACT(K162&amp;M162,$AJ$2:AJ161)),"",K162&amp;M162)</f>
        <v/>
      </c>
      <c r="AK162" s="59" t="str">
        <f>IF(SUMPRODUCT(--EXACT(K162&amp;M162,$AJ$2:AJ161)),"",MAX($AK$3:AK161)+1)</f>
        <v/>
      </c>
    </row>
    <row r="163" spans="1:37" s="59" customFormat="1" ht="15" x14ac:dyDescent="0.25">
      <c r="A163" s="10">
        <f t="shared" si="16"/>
        <v>1</v>
      </c>
      <c r="B163" s="55" t="str">
        <f t="shared" si="17"/>
        <v/>
      </c>
      <c r="C163" s="55">
        <v>161</v>
      </c>
      <c r="D163" s="55" t="str">
        <f t="shared" si="15"/>
        <v/>
      </c>
      <c r="E163" s="56" t="str">
        <f t="shared" si="12"/>
        <v/>
      </c>
      <c r="F163" s="34" t="str">
        <f>IF(L163&lt;&gt;"",CONCATENATE(DIGITADOR!$B$2,$A$2,DIGITADOR!$M$1,A163),"")</f>
        <v/>
      </c>
      <c r="G163" s="37"/>
      <c r="H163" s="4"/>
      <c r="I163" s="60" t="str">
        <f t="shared" si="13"/>
        <v/>
      </c>
      <c r="J163" s="166" t="str">
        <f>IF(K163="","",INDEX('Otras referencias'!$AG:$AH,MATCH(K163,'Otras referencias'!$AG:$AG,0),2))</f>
        <v/>
      </c>
      <c r="K163" s="171"/>
      <c r="L163" s="58" t="str">
        <f>IF(J163="","",INDEX(referentes!$S:$W,MATCH(J163,referentes!$S:$S,0),1))</f>
        <v/>
      </c>
      <c r="M163" s="32"/>
      <c r="N163" s="43"/>
      <c r="O163" s="1"/>
      <c r="P163" s="225"/>
      <c r="Q163" s="226" t="str">
        <f>IF(P163="","",INDEX(referentes!$J:$K,MATCH(P163,referentes!$J:$J,0),2))</f>
        <v/>
      </c>
      <c r="R163" s="21"/>
      <c r="S163" s="26"/>
      <c r="T163" s="222"/>
      <c r="U163" s="223" t="str">
        <f>IF(T163="","",INDEX(referentes!D:E,MATCH(T163,referentes!D:D,0),2))</f>
        <v/>
      </c>
      <c r="V163" s="222"/>
      <c r="W163" s="224" t="str">
        <f>IF(V163="","",INDEX('Otras referencias'!AO:AQ,MATCH(V163,'Otras referencias'!AO:AO,0),2))</f>
        <v/>
      </c>
      <c r="X163" s="18"/>
      <c r="Y163" s="169" t="str">
        <f>IF(Z163="","",INDEX('Otras referencias'!H:I,MATCH(Z163,'Otras referencias'!I:I,0),1))</f>
        <v/>
      </c>
      <c r="Z163" s="171"/>
      <c r="AA163" s="21"/>
      <c r="AB163" s="11"/>
      <c r="AC163" s="169" t="str">
        <f>IF(AD163="","",INDEX('Otras referencias'!K:L,MATCH(AD163,'Otras referencias'!L:L,0),1))</f>
        <v/>
      </c>
      <c r="AD163" s="67"/>
      <c r="AE163" s="173" t="str">
        <f t="shared" si="14"/>
        <v>---</v>
      </c>
      <c r="AI163" s="59" t="str">
        <f>IF(V163="","",INDEX('Otras referencias'!AO:AQ,MATCH(V163,'Otras referencias'!AO:AO,0),3))</f>
        <v/>
      </c>
      <c r="AJ163" s="59" t="str">
        <f>IF(SUMPRODUCT(--EXACT(K163&amp;M163,$AJ$2:AJ162)),"",K163&amp;M163)</f>
        <v/>
      </c>
      <c r="AK163" s="59" t="str">
        <f>IF(SUMPRODUCT(--EXACT(K163&amp;M163,$AJ$2:AJ162)),"",MAX($AK$3:AK162)+1)</f>
        <v/>
      </c>
    </row>
    <row r="164" spans="1:37" s="59" customFormat="1" ht="15" x14ac:dyDescent="0.25">
      <c r="A164" s="10">
        <f t="shared" si="16"/>
        <v>1</v>
      </c>
      <c r="B164" s="55" t="str">
        <f t="shared" si="17"/>
        <v/>
      </c>
      <c r="C164" s="55">
        <v>162</v>
      </c>
      <c r="D164" s="55" t="str">
        <f t="shared" si="15"/>
        <v/>
      </c>
      <c r="E164" s="56" t="str">
        <f t="shared" si="12"/>
        <v/>
      </c>
      <c r="F164" s="34" t="str">
        <f>IF(L164&lt;&gt;"",CONCATENATE(DIGITADOR!$B$2,$A$2,DIGITADOR!$M$1,A164),"")</f>
        <v/>
      </c>
      <c r="G164" s="36"/>
      <c r="H164" s="4"/>
      <c r="I164" s="60" t="str">
        <f t="shared" si="13"/>
        <v/>
      </c>
      <c r="J164" s="166" t="str">
        <f>IF(K164="","",INDEX('Otras referencias'!$AG:$AH,MATCH(K164,'Otras referencias'!$AG:$AG,0),2))</f>
        <v/>
      </c>
      <c r="K164" s="171"/>
      <c r="L164" s="58" t="str">
        <f>IF(J164="","",INDEX(referentes!$S:$W,MATCH(J164,referentes!$S:$S,0),1))</f>
        <v/>
      </c>
      <c r="M164" s="32"/>
      <c r="N164" s="42"/>
      <c r="O164" s="1"/>
      <c r="P164" s="225"/>
      <c r="Q164" s="226" t="str">
        <f>IF(P164="","",INDEX(referentes!$J:$K,MATCH(P164,referentes!$J:$J,0),2))</f>
        <v/>
      </c>
      <c r="R164" s="20"/>
      <c r="S164" s="26"/>
      <c r="T164" s="222"/>
      <c r="U164" s="223" t="str">
        <f>IF(T164="","",INDEX(referentes!D:E,MATCH(T164,referentes!D:D,0),2))</f>
        <v/>
      </c>
      <c r="V164" s="222"/>
      <c r="W164" s="224" t="str">
        <f>IF(V164="","",INDEX('Otras referencias'!AO:AQ,MATCH(V164,'Otras referencias'!AO:AO,0),2))</f>
        <v/>
      </c>
      <c r="X164" s="18"/>
      <c r="Y164" s="169" t="str">
        <f>IF(Z164="","",INDEX('Otras referencias'!H:I,MATCH(Z164,'Otras referencias'!I:I,0),1))</f>
        <v/>
      </c>
      <c r="Z164" s="171"/>
      <c r="AA164" s="20"/>
      <c r="AB164" s="12"/>
      <c r="AC164" s="169" t="str">
        <f>IF(AD164="","",INDEX('Otras referencias'!K:L,MATCH(AD164,'Otras referencias'!L:L,0),1))</f>
        <v/>
      </c>
      <c r="AD164" s="67"/>
      <c r="AE164" s="173" t="str">
        <f t="shared" si="14"/>
        <v>---</v>
      </c>
      <c r="AI164" s="59" t="str">
        <f>IF(V164="","",INDEX('Otras referencias'!AO:AQ,MATCH(V164,'Otras referencias'!AO:AO,0),3))</f>
        <v/>
      </c>
      <c r="AJ164" s="59" t="str">
        <f>IF(SUMPRODUCT(--EXACT(K164&amp;M164,$AJ$2:AJ163)),"",K164&amp;M164)</f>
        <v/>
      </c>
      <c r="AK164" s="59" t="str">
        <f>IF(SUMPRODUCT(--EXACT(K164&amp;M164,$AJ$2:AJ163)),"",MAX($AK$3:AK163)+1)</f>
        <v/>
      </c>
    </row>
    <row r="165" spans="1:37" s="59" customFormat="1" ht="15" x14ac:dyDescent="0.25">
      <c r="A165" s="10">
        <f t="shared" si="16"/>
        <v>1</v>
      </c>
      <c r="B165" s="55" t="str">
        <f t="shared" si="17"/>
        <v/>
      </c>
      <c r="C165" s="55">
        <v>163</v>
      </c>
      <c r="D165" s="55" t="str">
        <f t="shared" si="15"/>
        <v/>
      </c>
      <c r="E165" s="56" t="str">
        <f>CONCATENATE(I165,L165)</f>
        <v/>
      </c>
      <c r="F165" s="34" t="str">
        <f>IF(L165&lt;&gt;"",CONCATENATE(DIGITADOR!$B$2,$A$2,DIGITADOR!$M$1,A165),"")</f>
        <v/>
      </c>
      <c r="G165" s="37"/>
      <c r="H165" s="4"/>
      <c r="I165" s="60" t="str">
        <f t="shared" si="13"/>
        <v/>
      </c>
      <c r="J165" s="166" t="str">
        <f>IF(K165="","",INDEX('Otras referencias'!$AG:$AH,MATCH(K165,'Otras referencias'!$AG:$AG,0),2))</f>
        <v/>
      </c>
      <c r="K165" s="171"/>
      <c r="L165" s="58" t="str">
        <f>IF(J165="","",INDEX(referentes!$S:$W,MATCH(J165,referentes!$S:$S,0),1))</f>
        <v/>
      </c>
      <c r="M165" s="32"/>
      <c r="N165" s="43"/>
      <c r="O165" s="1"/>
      <c r="P165" s="225"/>
      <c r="Q165" s="226" t="str">
        <f>IF(P165="","",INDEX(referentes!$J:$K,MATCH(P165,referentes!$J:$J,0),2))</f>
        <v/>
      </c>
      <c r="R165" s="21"/>
      <c r="S165" s="26"/>
      <c r="T165" s="222"/>
      <c r="U165" s="223" t="str">
        <f>IF(T165="","",INDEX(referentes!D:E,MATCH(T165,referentes!D:D,0),2))</f>
        <v/>
      </c>
      <c r="V165" s="222"/>
      <c r="W165" s="224" t="str">
        <f>IF(V165="","",INDEX('Otras referencias'!AO:AQ,MATCH(V165,'Otras referencias'!AO:AO,0),2))</f>
        <v/>
      </c>
      <c r="X165" s="18"/>
      <c r="Y165" s="169" t="str">
        <f>IF(Z165="","",INDEX('Otras referencias'!H:I,MATCH(Z165,'Otras referencias'!I:I,0),1))</f>
        <v/>
      </c>
      <c r="Z165" s="171"/>
      <c r="AA165" s="21"/>
      <c r="AB165" s="11"/>
      <c r="AC165" s="169" t="str">
        <f>IF(AD165="","",INDEX('Otras referencias'!K:L,MATCH(AD165,'Otras referencias'!L:L,0),1))</f>
        <v/>
      </c>
      <c r="AD165" s="67"/>
      <c r="AE165" s="173" t="str">
        <f t="shared" si="14"/>
        <v>---</v>
      </c>
      <c r="AI165" s="59" t="str">
        <f>IF(V165="","",INDEX('Otras referencias'!AO:AQ,MATCH(V165,'Otras referencias'!AO:AO,0),3))</f>
        <v/>
      </c>
      <c r="AJ165" s="59" t="str">
        <f>IF(SUMPRODUCT(--EXACT(K165&amp;M165,$AJ$2:AJ164)),"",K165&amp;M165)</f>
        <v/>
      </c>
      <c r="AK165" s="59" t="str">
        <f>IF(SUMPRODUCT(--EXACT(K165&amp;M165,$AJ$2:AJ164)),"",MAX($AK$3:AK164)+1)</f>
        <v/>
      </c>
    </row>
    <row r="166" spans="1:37" s="59" customFormat="1" ht="15" x14ac:dyDescent="0.25">
      <c r="A166" s="10">
        <f t="shared" si="16"/>
        <v>1</v>
      </c>
      <c r="B166" s="55" t="str">
        <f t="shared" si="17"/>
        <v/>
      </c>
      <c r="C166" s="55">
        <v>164</v>
      </c>
      <c r="D166" s="55" t="str">
        <f t="shared" si="15"/>
        <v/>
      </c>
      <c r="E166" s="56" t="str">
        <f t="shared" si="12"/>
        <v/>
      </c>
      <c r="F166" s="34" t="str">
        <f>IF(L166&lt;&gt;"",CONCATENATE(DIGITADOR!$B$2,$A$2,DIGITADOR!$M$1,A166),"")</f>
        <v/>
      </c>
      <c r="G166" s="36"/>
      <c r="H166" s="4"/>
      <c r="I166" s="60" t="str">
        <f t="shared" si="13"/>
        <v/>
      </c>
      <c r="J166" s="166" t="str">
        <f>IF(K166="","",INDEX('Otras referencias'!$AG:$AH,MATCH(K166,'Otras referencias'!$AG:$AG,0),2))</f>
        <v/>
      </c>
      <c r="K166" s="171"/>
      <c r="L166" s="58" t="str">
        <f>IF(J166="","",INDEX(referentes!$S:$W,MATCH(J166,referentes!$S:$S,0),1))</f>
        <v/>
      </c>
      <c r="M166" s="32"/>
      <c r="N166" s="42"/>
      <c r="O166" s="1"/>
      <c r="P166" s="225"/>
      <c r="Q166" s="226" t="str">
        <f>IF(P166="","",INDEX(referentes!$J:$K,MATCH(P166,referentes!$J:$J,0),2))</f>
        <v/>
      </c>
      <c r="R166" s="20"/>
      <c r="S166" s="26"/>
      <c r="T166" s="222"/>
      <c r="U166" s="223" t="str">
        <f>IF(T166="","",INDEX(referentes!D:E,MATCH(T166,referentes!D:D,0),2))</f>
        <v/>
      </c>
      <c r="V166" s="222"/>
      <c r="W166" s="224" t="str">
        <f>IF(V166="","",INDEX('Otras referencias'!AO:AQ,MATCH(V166,'Otras referencias'!AO:AO,0),2))</f>
        <v/>
      </c>
      <c r="X166" s="18"/>
      <c r="Y166" s="169" t="str">
        <f>IF(Z166="","",INDEX('Otras referencias'!H:I,MATCH(Z166,'Otras referencias'!I:I,0),1))</f>
        <v/>
      </c>
      <c r="Z166" s="171"/>
      <c r="AA166" s="20"/>
      <c r="AB166" s="12"/>
      <c r="AC166" s="169" t="str">
        <f>IF(AD166="","",INDEX('Otras referencias'!K:L,MATCH(AD166,'Otras referencias'!L:L,0),1))</f>
        <v/>
      </c>
      <c r="AD166" s="67"/>
      <c r="AE166" s="173" t="str">
        <f t="shared" si="14"/>
        <v>---</v>
      </c>
      <c r="AI166" s="59" t="str">
        <f>IF(V166="","",INDEX('Otras referencias'!AO:AQ,MATCH(V166,'Otras referencias'!AO:AO,0),3))</f>
        <v/>
      </c>
      <c r="AJ166" s="59" t="str">
        <f>IF(SUMPRODUCT(--EXACT(K166&amp;M166,$AJ$2:AJ165)),"",K166&amp;M166)</f>
        <v/>
      </c>
      <c r="AK166" s="59" t="str">
        <f>IF(SUMPRODUCT(--EXACT(K166&amp;M166,$AJ$2:AJ165)),"",MAX($AK$3:AK165)+1)</f>
        <v/>
      </c>
    </row>
    <row r="167" spans="1:37" s="59" customFormat="1" ht="15" x14ac:dyDescent="0.25">
      <c r="A167" s="10">
        <f t="shared" si="16"/>
        <v>1</v>
      </c>
      <c r="B167" s="55" t="str">
        <f t="shared" si="17"/>
        <v/>
      </c>
      <c r="C167" s="55">
        <v>165</v>
      </c>
      <c r="D167" s="55" t="str">
        <f t="shared" si="15"/>
        <v/>
      </c>
      <c r="E167" s="56" t="str">
        <f t="shared" si="12"/>
        <v/>
      </c>
      <c r="F167" s="34" t="str">
        <f>IF(L167&lt;&gt;"",CONCATENATE(DIGITADOR!$B$2,$A$2,DIGITADOR!$M$1,A167),"")</f>
        <v/>
      </c>
      <c r="G167" s="37"/>
      <c r="H167" s="4"/>
      <c r="I167" s="60" t="str">
        <f t="shared" si="13"/>
        <v/>
      </c>
      <c r="J167" s="166" t="str">
        <f>IF(K167="","",INDEX('Otras referencias'!$AG:$AH,MATCH(K167,'Otras referencias'!$AG:$AG,0),2))</f>
        <v/>
      </c>
      <c r="K167" s="171"/>
      <c r="L167" s="58" t="str">
        <f>IF(J167="","",INDEX(referentes!$S:$W,MATCH(J167,referentes!$S:$S,0),1))</f>
        <v/>
      </c>
      <c r="M167" s="32"/>
      <c r="N167" s="43"/>
      <c r="O167" s="1"/>
      <c r="P167" s="225"/>
      <c r="Q167" s="226" t="str">
        <f>IF(P167="","",INDEX(referentes!$J:$K,MATCH(P167,referentes!$J:$J,0),2))</f>
        <v/>
      </c>
      <c r="R167" s="21"/>
      <c r="S167" s="26"/>
      <c r="T167" s="222"/>
      <c r="U167" s="223" t="str">
        <f>IF(T167="","",INDEX(referentes!D:E,MATCH(T167,referentes!D:D,0),2))</f>
        <v/>
      </c>
      <c r="V167" s="222"/>
      <c r="W167" s="224" t="str">
        <f>IF(V167="","",INDEX('Otras referencias'!AO:AQ,MATCH(V167,'Otras referencias'!AO:AO,0),2))</f>
        <v/>
      </c>
      <c r="X167" s="18"/>
      <c r="Y167" s="169" t="str">
        <f>IF(Z167="","",INDEX('Otras referencias'!H:I,MATCH(Z167,'Otras referencias'!I:I,0),1))</f>
        <v/>
      </c>
      <c r="Z167" s="171"/>
      <c r="AA167" s="21"/>
      <c r="AB167" s="11"/>
      <c r="AC167" s="169" t="str">
        <f>IF(AD167="","",INDEX('Otras referencias'!K:L,MATCH(AD167,'Otras referencias'!L:L,0),1))</f>
        <v/>
      </c>
      <c r="AD167" s="67"/>
      <c r="AE167" s="173" t="str">
        <f t="shared" si="14"/>
        <v>---</v>
      </c>
      <c r="AI167" s="59" t="str">
        <f>IF(V167="","",INDEX('Otras referencias'!AO:AQ,MATCH(V167,'Otras referencias'!AO:AO,0),3))</f>
        <v/>
      </c>
      <c r="AJ167" s="59" t="str">
        <f>IF(SUMPRODUCT(--EXACT(K167&amp;M167,$AJ$2:AJ166)),"",K167&amp;M167)</f>
        <v/>
      </c>
      <c r="AK167" s="59" t="str">
        <f>IF(SUMPRODUCT(--EXACT(K167&amp;M167,$AJ$2:AJ166)),"",MAX($AK$3:AK166)+1)</f>
        <v/>
      </c>
    </row>
    <row r="168" spans="1:37" s="59" customFormat="1" ht="15" x14ac:dyDescent="0.25">
      <c r="A168" s="10">
        <f t="shared" si="16"/>
        <v>1</v>
      </c>
      <c r="B168" s="55" t="str">
        <f t="shared" si="17"/>
        <v/>
      </c>
      <c r="C168" s="55">
        <v>166</v>
      </c>
      <c r="D168" s="55" t="str">
        <f t="shared" si="15"/>
        <v/>
      </c>
      <c r="E168" s="56" t="str">
        <f t="shared" si="12"/>
        <v/>
      </c>
      <c r="F168" s="34" t="str">
        <f>IF(L168&lt;&gt;"",CONCATENATE(DIGITADOR!$B$2,$A$2,DIGITADOR!$M$1,A168),"")</f>
        <v/>
      </c>
      <c r="G168" s="36"/>
      <c r="H168" s="4"/>
      <c r="I168" s="60" t="str">
        <f t="shared" si="13"/>
        <v/>
      </c>
      <c r="J168" s="166" t="str">
        <f>IF(K168="","",INDEX('Otras referencias'!$AG:$AH,MATCH(K168,'Otras referencias'!$AG:$AG,0),2))</f>
        <v/>
      </c>
      <c r="K168" s="171"/>
      <c r="L168" s="58" t="str">
        <f>IF(J168="","",INDEX(referentes!$S:$W,MATCH(J168,referentes!$S:$S,0),1))</f>
        <v/>
      </c>
      <c r="M168" s="32"/>
      <c r="N168" s="42"/>
      <c r="O168" s="1"/>
      <c r="P168" s="225"/>
      <c r="Q168" s="226" t="str">
        <f>IF(P168="","",INDEX(referentes!$J:$K,MATCH(P168,referentes!$J:$J,0),2))</f>
        <v/>
      </c>
      <c r="R168" s="20"/>
      <c r="S168" s="26"/>
      <c r="T168" s="222"/>
      <c r="U168" s="223" t="str">
        <f>IF(T168="","",INDEX(referentes!D:E,MATCH(T168,referentes!D:D,0),2))</f>
        <v/>
      </c>
      <c r="V168" s="222"/>
      <c r="W168" s="224" t="str">
        <f>IF(V168="","",INDEX('Otras referencias'!AO:AQ,MATCH(V168,'Otras referencias'!AO:AO,0),2))</f>
        <v/>
      </c>
      <c r="X168" s="18"/>
      <c r="Y168" s="169" t="str">
        <f>IF(Z168="","",INDEX('Otras referencias'!H:I,MATCH(Z168,'Otras referencias'!I:I,0),1))</f>
        <v/>
      </c>
      <c r="Z168" s="171"/>
      <c r="AA168" s="20"/>
      <c r="AB168" s="12"/>
      <c r="AC168" s="169" t="str">
        <f>IF(AD168="","",INDEX('Otras referencias'!K:L,MATCH(AD168,'Otras referencias'!L:L,0),1))</f>
        <v/>
      </c>
      <c r="AD168" s="67"/>
      <c r="AE168" s="173" t="str">
        <f t="shared" si="14"/>
        <v>---</v>
      </c>
      <c r="AI168" s="59" t="str">
        <f>IF(V168="","",INDEX('Otras referencias'!AO:AQ,MATCH(V168,'Otras referencias'!AO:AO,0),3))</f>
        <v/>
      </c>
      <c r="AJ168" s="59" t="str">
        <f>IF(SUMPRODUCT(--EXACT(K168&amp;M168,$AJ$2:AJ167)),"",K168&amp;M168)</f>
        <v/>
      </c>
      <c r="AK168" s="59" t="str">
        <f>IF(SUMPRODUCT(--EXACT(K168&amp;M168,$AJ$2:AJ167)),"",MAX($AK$3:AK167)+1)</f>
        <v/>
      </c>
    </row>
    <row r="169" spans="1:37" s="59" customFormat="1" ht="15" x14ac:dyDescent="0.25">
      <c r="A169" s="10">
        <f t="shared" si="16"/>
        <v>1</v>
      </c>
      <c r="B169" s="55" t="str">
        <f t="shared" si="17"/>
        <v/>
      </c>
      <c r="C169" s="55">
        <v>167</v>
      </c>
      <c r="D169" s="55" t="str">
        <f t="shared" si="15"/>
        <v/>
      </c>
      <c r="E169" s="56" t="str">
        <f t="shared" si="12"/>
        <v/>
      </c>
      <c r="F169" s="34" t="str">
        <f>IF(L169&lt;&gt;"",CONCATENATE(DIGITADOR!$B$2,$A$2,DIGITADOR!$M$1,A169),"")</f>
        <v/>
      </c>
      <c r="G169" s="37"/>
      <c r="H169" s="4"/>
      <c r="I169" s="60" t="str">
        <f t="shared" si="13"/>
        <v/>
      </c>
      <c r="J169" s="166" t="str">
        <f>IF(K169="","",INDEX('Otras referencias'!$AG:$AH,MATCH(K169,'Otras referencias'!$AG:$AG,0),2))</f>
        <v/>
      </c>
      <c r="K169" s="171"/>
      <c r="L169" s="58" t="str">
        <f>IF(J169="","",INDEX(referentes!$S:$W,MATCH(J169,referentes!$S:$S,0),1))</f>
        <v/>
      </c>
      <c r="M169" s="32"/>
      <c r="N169" s="43"/>
      <c r="O169" s="1"/>
      <c r="P169" s="225"/>
      <c r="Q169" s="226" t="str">
        <f>IF(P169="","",INDEX(referentes!$J:$K,MATCH(P169,referentes!$J:$J,0),2))</f>
        <v/>
      </c>
      <c r="R169" s="21"/>
      <c r="S169" s="26"/>
      <c r="T169" s="222"/>
      <c r="U169" s="223" t="str">
        <f>IF(T169="","",INDEX(referentes!D:E,MATCH(T169,referentes!D:D,0),2))</f>
        <v/>
      </c>
      <c r="V169" s="222"/>
      <c r="W169" s="224" t="str">
        <f>IF(V169="","",INDEX('Otras referencias'!AO:AQ,MATCH(V169,'Otras referencias'!AO:AO,0),2))</f>
        <v/>
      </c>
      <c r="X169" s="18"/>
      <c r="Y169" s="169" t="str">
        <f>IF(Z169="","",INDEX('Otras referencias'!H:I,MATCH(Z169,'Otras referencias'!I:I,0),1))</f>
        <v/>
      </c>
      <c r="Z169" s="171"/>
      <c r="AA169" s="21"/>
      <c r="AB169" s="11"/>
      <c r="AC169" s="169" t="str">
        <f>IF(AD169="","",INDEX('Otras referencias'!K:L,MATCH(AD169,'Otras referencias'!L:L,0),1))</f>
        <v/>
      </c>
      <c r="AD169" s="67"/>
      <c r="AE169" s="173" t="str">
        <f t="shared" si="14"/>
        <v>---</v>
      </c>
      <c r="AI169" s="59" t="str">
        <f>IF(V169="","",INDEX('Otras referencias'!AO:AQ,MATCH(V169,'Otras referencias'!AO:AO,0),3))</f>
        <v/>
      </c>
      <c r="AJ169" s="59" t="str">
        <f>IF(SUMPRODUCT(--EXACT(K169&amp;M169,$AJ$2:AJ168)),"",K169&amp;M169)</f>
        <v/>
      </c>
      <c r="AK169" s="59" t="str">
        <f>IF(SUMPRODUCT(--EXACT(K169&amp;M169,$AJ$2:AJ168)),"",MAX($AK$3:AK168)+1)</f>
        <v/>
      </c>
    </row>
    <row r="170" spans="1:37" s="59" customFormat="1" ht="15" x14ac:dyDescent="0.25">
      <c r="A170" s="10">
        <f t="shared" si="16"/>
        <v>1</v>
      </c>
      <c r="B170" s="55" t="str">
        <f t="shared" si="17"/>
        <v/>
      </c>
      <c r="C170" s="55">
        <v>168</v>
      </c>
      <c r="D170" s="55" t="str">
        <f t="shared" si="15"/>
        <v/>
      </c>
      <c r="E170" s="56" t="str">
        <f t="shared" si="12"/>
        <v/>
      </c>
      <c r="F170" s="34" t="str">
        <f>IF(L170&lt;&gt;"",CONCATENATE(DIGITADOR!$B$2,$A$2,DIGITADOR!$M$1,A170),"")</f>
        <v/>
      </c>
      <c r="G170" s="36"/>
      <c r="H170" s="4"/>
      <c r="I170" s="60" t="str">
        <f t="shared" si="13"/>
        <v/>
      </c>
      <c r="J170" s="166" t="str">
        <f>IF(K170="","",INDEX('Otras referencias'!$AG:$AH,MATCH(K170,'Otras referencias'!$AG:$AG,0),2))</f>
        <v/>
      </c>
      <c r="K170" s="171"/>
      <c r="L170" s="58" t="str">
        <f>IF(J170="","",INDEX(referentes!$S:$W,MATCH(J170,referentes!$S:$S,0),1))</f>
        <v/>
      </c>
      <c r="M170" s="32"/>
      <c r="N170" s="42"/>
      <c r="O170" s="1"/>
      <c r="P170" s="225"/>
      <c r="Q170" s="226" t="str">
        <f>IF(P170="","",INDEX(referentes!$J:$K,MATCH(P170,referentes!$J:$J,0),2))</f>
        <v/>
      </c>
      <c r="R170" s="20"/>
      <c r="S170" s="26"/>
      <c r="T170" s="222"/>
      <c r="U170" s="223" t="str">
        <f>IF(T170="","",INDEX(referentes!D:E,MATCH(T170,referentes!D:D,0),2))</f>
        <v/>
      </c>
      <c r="V170" s="222"/>
      <c r="W170" s="224" t="str">
        <f>IF(V170="","",INDEX('Otras referencias'!AO:AQ,MATCH(V170,'Otras referencias'!AO:AO,0),2))</f>
        <v/>
      </c>
      <c r="X170" s="18"/>
      <c r="Y170" s="169" t="str">
        <f>IF(Z170="","",INDEX('Otras referencias'!H:I,MATCH(Z170,'Otras referencias'!I:I,0),1))</f>
        <v/>
      </c>
      <c r="Z170" s="171"/>
      <c r="AA170" s="20"/>
      <c r="AB170" s="12"/>
      <c r="AC170" s="169" t="str">
        <f>IF(AD170="","",INDEX('Otras referencias'!K:L,MATCH(AD170,'Otras referencias'!L:L,0),1))</f>
        <v/>
      </c>
      <c r="AD170" s="67"/>
      <c r="AE170" s="173" t="str">
        <f t="shared" si="14"/>
        <v>---</v>
      </c>
      <c r="AI170" s="59" t="str">
        <f>IF(V170="","",INDEX('Otras referencias'!AO:AQ,MATCH(V170,'Otras referencias'!AO:AO,0),3))</f>
        <v/>
      </c>
      <c r="AJ170" s="59" t="str">
        <f>IF(SUMPRODUCT(--EXACT(K170&amp;M170,$AJ$2:AJ169)),"",K170&amp;M170)</f>
        <v/>
      </c>
      <c r="AK170" s="59" t="str">
        <f>IF(SUMPRODUCT(--EXACT(K170&amp;M170,$AJ$2:AJ169)),"",MAX($AK$3:AK169)+1)</f>
        <v/>
      </c>
    </row>
    <row r="171" spans="1:37" s="59" customFormat="1" ht="15" x14ac:dyDescent="0.25">
      <c r="A171" s="10">
        <f t="shared" si="16"/>
        <v>1</v>
      </c>
      <c r="B171" s="55" t="str">
        <f t="shared" si="17"/>
        <v/>
      </c>
      <c r="C171" s="55">
        <v>169</v>
      </c>
      <c r="D171" s="55" t="str">
        <f t="shared" si="15"/>
        <v/>
      </c>
      <c r="E171" s="56" t="str">
        <f t="shared" si="12"/>
        <v/>
      </c>
      <c r="F171" s="34" t="str">
        <f>IF(L171&lt;&gt;"",CONCATENATE(DIGITADOR!$B$2,$A$2,DIGITADOR!$M$1,A171),"")</f>
        <v/>
      </c>
      <c r="G171" s="37"/>
      <c r="H171" s="4"/>
      <c r="I171" s="60" t="str">
        <f t="shared" si="13"/>
        <v/>
      </c>
      <c r="J171" s="166" t="str">
        <f>IF(K171="","",INDEX('Otras referencias'!$AG:$AH,MATCH(K171,'Otras referencias'!$AG:$AG,0),2))</f>
        <v/>
      </c>
      <c r="K171" s="171"/>
      <c r="L171" s="58" t="str">
        <f>IF(J171="","",INDEX(referentes!$S:$W,MATCH(J171,referentes!$S:$S,0),1))</f>
        <v/>
      </c>
      <c r="M171" s="32"/>
      <c r="N171" s="43"/>
      <c r="O171" s="1"/>
      <c r="P171" s="225"/>
      <c r="Q171" s="226" t="str">
        <f>IF(P171="","",INDEX(referentes!$J:$K,MATCH(P171,referentes!$J:$J,0),2))</f>
        <v/>
      </c>
      <c r="R171" s="21"/>
      <c r="S171" s="26"/>
      <c r="T171" s="222"/>
      <c r="U171" s="223" t="str">
        <f>IF(T171="","",INDEX(referentes!D:E,MATCH(T171,referentes!D:D,0),2))</f>
        <v/>
      </c>
      <c r="V171" s="222"/>
      <c r="W171" s="224" t="str">
        <f>IF(V171="","",INDEX('Otras referencias'!AO:AQ,MATCH(V171,'Otras referencias'!AO:AO,0),2))</f>
        <v/>
      </c>
      <c r="X171" s="18"/>
      <c r="Y171" s="169" t="str">
        <f>IF(Z171="","",INDEX('Otras referencias'!H:I,MATCH(Z171,'Otras referencias'!I:I,0),1))</f>
        <v/>
      </c>
      <c r="Z171" s="171"/>
      <c r="AA171" s="21"/>
      <c r="AB171" s="11"/>
      <c r="AC171" s="169" t="str">
        <f>IF(AD171="","",INDEX('Otras referencias'!K:L,MATCH(AD171,'Otras referencias'!L:L,0),1))</f>
        <v/>
      </c>
      <c r="AD171" s="67"/>
      <c r="AE171" s="173" t="str">
        <f t="shared" si="14"/>
        <v>---</v>
      </c>
      <c r="AI171" s="59" t="str">
        <f>IF(V171="","",INDEX('Otras referencias'!AO:AQ,MATCH(V171,'Otras referencias'!AO:AO,0),3))</f>
        <v/>
      </c>
      <c r="AJ171" s="59" t="str">
        <f>IF(SUMPRODUCT(--EXACT(K171&amp;M171,$AJ$2:AJ170)),"",K171&amp;M171)</f>
        <v/>
      </c>
      <c r="AK171" s="59" t="str">
        <f>IF(SUMPRODUCT(--EXACT(K171&amp;M171,$AJ$2:AJ170)),"",MAX($AK$3:AK170)+1)</f>
        <v/>
      </c>
    </row>
    <row r="172" spans="1:37" s="59" customFormat="1" ht="15" x14ac:dyDescent="0.25">
      <c r="A172" s="10">
        <f t="shared" si="16"/>
        <v>1</v>
      </c>
      <c r="B172" s="55" t="str">
        <f t="shared" si="17"/>
        <v/>
      </c>
      <c r="C172" s="55">
        <v>170</v>
      </c>
      <c r="D172" s="55" t="str">
        <f t="shared" si="15"/>
        <v/>
      </c>
      <c r="E172" s="56" t="str">
        <f t="shared" si="12"/>
        <v/>
      </c>
      <c r="F172" s="34" t="str">
        <f>IF(L172&lt;&gt;"",CONCATENATE(DIGITADOR!$B$2,$A$2,DIGITADOR!$M$1,A172),"")</f>
        <v/>
      </c>
      <c r="G172" s="36"/>
      <c r="H172" s="4"/>
      <c r="I172" s="60" t="str">
        <f t="shared" si="13"/>
        <v/>
      </c>
      <c r="J172" s="166" t="str">
        <f>IF(K172="","",INDEX('Otras referencias'!$AG:$AH,MATCH(K172,'Otras referencias'!$AG:$AG,0),2))</f>
        <v/>
      </c>
      <c r="K172" s="171"/>
      <c r="L172" s="58" t="str">
        <f>IF(J172="","",INDEX(referentes!$S:$W,MATCH(J172,referentes!$S:$S,0),1))</f>
        <v/>
      </c>
      <c r="M172" s="32"/>
      <c r="N172" s="42"/>
      <c r="O172" s="1"/>
      <c r="P172" s="225"/>
      <c r="Q172" s="226" t="str">
        <f>IF(P172="","",INDEX(referentes!$J:$K,MATCH(P172,referentes!$J:$J,0),2))</f>
        <v/>
      </c>
      <c r="R172" s="20"/>
      <c r="S172" s="26"/>
      <c r="T172" s="222"/>
      <c r="U172" s="223" t="str">
        <f>IF(T172="","",INDEX(referentes!D:E,MATCH(T172,referentes!D:D,0),2))</f>
        <v/>
      </c>
      <c r="V172" s="222"/>
      <c r="W172" s="224" t="str">
        <f>IF(V172="","",INDEX('Otras referencias'!AO:AQ,MATCH(V172,'Otras referencias'!AO:AO,0),2))</f>
        <v/>
      </c>
      <c r="X172" s="18"/>
      <c r="Y172" s="169" t="str">
        <f>IF(Z172="","",INDEX('Otras referencias'!H:I,MATCH(Z172,'Otras referencias'!I:I,0),1))</f>
        <v/>
      </c>
      <c r="Z172" s="171"/>
      <c r="AA172" s="20"/>
      <c r="AB172" s="12"/>
      <c r="AC172" s="169" t="str">
        <f>IF(AD172="","",INDEX('Otras referencias'!K:L,MATCH(AD172,'Otras referencias'!L:L,0),1))</f>
        <v/>
      </c>
      <c r="AD172" s="67"/>
      <c r="AE172" s="173" t="str">
        <f t="shared" si="14"/>
        <v>---</v>
      </c>
      <c r="AI172" s="59" t="str">
        <f>IF(V172="","",INDEX('Otras referencias'!AO:AQ,MATCH(V172,'Otras referencias'!AO:AO,0),3))</f>
        <v/>
      </c>
      <c r="AJ172" s="59" t="str">
        <f>IF(SUMPRODUCT(--EXACT(K172&amp;M172,$AJ$2:AJ171)),"",K172&amp;M172)</f>
        <v/>
      </c>
      <c r="AK172" s="59" t="str">
        <f>IF(SUMPRODUCT(--EXACT(K172&amp;M172,$AJ$2:AJ171)),"",MAX($AK$3:AK171)+1)</f>
        <v/>
      </c>
    </row>
    <row r="173" spans="1:37" s="59" customFormat="1" ht="15" x14ac:dyDescent="0.25">
      <c r="A173" s="10">
        <f t="shared" si="16"/>
        <v>1</v>
      </c>
      <c r="B173" s="55" t="str">
        <f t="shared" si="17"/>
        <v/>
      </c>
      <c r="C173" s="55">
        <v>171</v>
      </c>
      <c r="D173" s="55" t="str">
        <f t="shared" si="15"/>
        <v/>
      </c>
      <c r="E173" s="56" t="str">
        <f t="shared" si="12"/>
        <v/>
      </c>
      <c r="F173" s="34" t="str">
        <f>IF(L173&lt;&gt;"",CONCATENATE(DIGITADOR!$B$2,$A$2,DIGITADOR!$M$1,A173),"")</f>
        <v/>
      </c>
      <c r="G173" s="37"/>
      <c r="H173" s="4"/>
      <c r="I173" s="60" t="str">
        <f t="shared" si="13"/>
        <v/>
      </c>
      <c r="J173" s="166" t="str">
        <f>IF(K173="","",INDEX('Otras referencias'!$AG:$AH,MATCH(K173,'Otras referencias'!$AG:$AG,0),2))</f>
        <v/>
      </c>
      <c r="K173" s="171"/>
      <c r="L173" s="58" t="str">
        <f>IF(J173="","",INDEX(referentes!$S:$W,MATCH(J173,referentes!$S:$S,0),1))</f>
        <v/>
      </c>
      <c r="M173" s="32"/>
      <c r="N173" s="43"/>
      <c r="O173" s="1"/>
      <c r="P173" s="225"/>
      <c r="Q173" s="226" t="str">
        <f>IF(P173="","",INDEX(referentes!$J:$K,MATCH(P173,referentes!$J:$J,0),2))</f>
        <v/>
      </c>
      <c r="R173" s="21"/>
      <c r="S173" s="26"/>
      <c r="T173" s="222"/>
      <c r="U173" s="223" t="str">
        <f>IF(T173="","",INDEX(referentes!D:E,MATCH(T173,referentes!D:D,0),2))</f>
        <v/>
      </c>
      <c r="V173" s="222"/>
      <c r="W173" s="224" t="str">
        <f>IF(V173="","",INDEX('Otras referencias'!AO:AQ,MATCH(V173,'Otras referencias'!AO:AO,0),2))</f>
        <v/>
      </c>
      <c r="X173" s="18"/>
      <c r="Y173" s="169" t="str">
        <f>IF(Z173="","",INDEX('Otras referencias'!H:I,MATCH(Z173,'Otras referencias'!I:I,0),1))</f>
        <v/>
      </c>
      <c r="Z173" s="171"/>
      <c r="AA173" s="21"/>
      <c r="AB173" s="11"/>
      <c r="AC173" s="169" t="str">
        <f>IF(AD173="","",INDEX('Otras referencias'!K:L,MATCH(AD173,'Otras referencias'!L:L,0),1))</f>
        <v/>
      </c>
      <c r="AD173" s="67"/>
      <c r="AE173" s="173" t="str">
        <f t="shared" si="14"/>
        <v>---</v>
      </c>
      <c r="AI173" s="59" t="str">
        <f>IF(V173="","",INDEX('Otras referencias'!AO:AQ,MATCH(V173,'Otras referencias'!AO:AO,0),3))</f>
        <v/>
      </c>
      <c r="AJ173" s="59" t="str">
        <f>IF(SUMPRODUCT(--EXACT(K173&amp;M173,$AJ$2:AJ172)),"",K173&amp;M173)</f>
        <v/>
      </c>
      <c r="AK173" s="59" t="str">
        <f>IF(SUMPRODUCT(--EXACT(K173&amp;M173,$AJ$2:AJ172)),"",MAX($AK$3:AK172)+1)</f>
        <v/>
      </c>
    </row>
    <row r="174" spans="1:37" s="59" customFormat="1" ht="15" x14ac:dyDescent="0.25">
      <c r="A174" s="10">
        <f t="shared" si="16"/>
        <v>1</v>
      </c>
      <c r="B174" s="55" t="str">
        <f t="shared" si="17"/>
        <v/>
      </c>
      <c r="C174" s="55">
        <v>172</v>
      </c>
      <c r="D174" s="55" t="str">
        <f t="shared" si="15"/>
        <v/>
      </c>
      <c r="E174" s="56" t="str">
        <f t="shared" si="12"/>
        <v/>
      </c>
      <c r="F174" s="34" t="str">
        <f>IF(L174&lt;&gt;"",CONCATENATE(DIGITADOR!$B$2,$A$2,DIGITADOR!$M$1,A174),"")</f>
        <v/>
      </c>
      <c r="G174" s="36"/>
      <c r="H174" s="4"/>
      <c r="I174" s="60" t="str">
        <f t="shared" si="13"/>
        <v/>
      </c>
      <c r="J174" s="166" t="str">
        <f>IF(K174="","",INDEX('Otras referencias'!$AG:$AH,MATCH(K174,'Otras referencias'!$AG:$AG,0),2))</f>
        <v/>
      </c>
      <c r="K174" s="171"/>
      <c r="L174" s="58" t="str">
        <f>IF(J174="","",INDEX(referentes!$S:$W,MATCH(J174,referentes!$S:$S,0),1))</f>
        <v/>
      </c>
      <c r="M174" s="32"/>
      <c r="N174" s="42"/>
      <c r="O174" s="1"/>
      <c r="P174" s="225"/>
      <c r="Q174" s="226" t="str">
        <f>IF(P174="","",INDEX(referentes!$J:$K,MATCH(P174,referentes!$J:$J,0),2))</f>
        <v/>
      </c>
      <c r="R174" s="20"/>
      <c r="S174" s="26"/>
      <c r="T174" s="222"/>
      <c r="U174" s="223" t="str">
        <f>IF(T174="","",INDEX(referentes!D:E,MATCH(T174,referentes!D:D,0),2))</f>
        <v/>
      </c>
      <c r="V174" s="222"/>
      <c r="W174" s="224" t="str">
        <f>IF(V174="","",INDEX('Otras referencias'!AO:AQ,MATCH(V174,'Otras referencias'!AO:AO,0),2))</f>
        <v/>
      </c>
      <c r="X174" s="18"/>
      <c r="Y174" s="169" t="str">
        <f>IF(Z174="","",INDEX('Otras referencias'!H:I,MATCH(Z174,'Otras referencias'!I:I,0),1))</f>
        <v/>
      </c>
      <c r="Z174" s="171"/>
      <c r="AA174" s="20"/>
      <c r="AB174" s="12"/>
      <c r="AC174" s="169" t="str">
        <f>IF(AD174="","",INDEX('Otras referencias'!K:L,MATCH(AD174,'Otras referencias'!L:L,0),1))</f>
        <v/>
      </c>
      <c r="AD174" s="67"/>
      <c r="AE174" s="173" t="str">
        <f t="shared" si="14"/>
        <v>---</v>
      </c>
      <c r="AI174" s="59" t="str">
        <f>IF(V174="","",INDEX('Otras referencias'!AO:AQ,MATCH(V174,'Otras referencias'!AO:AO,0),3))</f>
        <v/>
      </c>
      <c r="AJ174" s="59" t="str">
        <f>IF(SUMPRODUCT(--EXACT(K174&amp;M174,$AJ$2:AJ173)),"",K174&amp;M174)</f>
        <v/>
      </c>
      <c r="AK174" s="59" t="str">
        <f>IF(SUMPRODUCT(--EXACT(K174&amp;M174,$AJ$2:AJ173)),"",MAX($AK$3:AK173)+1)</f>
        <v/>
      </c>
    </row>
    <row r="175" spans="1:37" s="59" customFormat="1" ht="15" x14ac:dyDescent="0.25">
      <c r="A175" s="10">
        <f t="shared" si="16"/>
        <v>1</v>
      </c>
      <c r="B175" s="55" t="str">
        <f t="shared" si="17"/>
        <v/>
      </c>
      <c r="C175" s="55">
        <v>173</v>
      </c>
      <c r="D175" s="55" t="str">
        <f t="shared" si="15"/>
        <v/>
      </c>
      <c r="E175" s="56" t="str">
        <f t="shared" si="12"/>
        <v/>
      </c>
      <c r="F175" s="34" t="str">
        <f>IF(L175&lt;&gt;"",CONCATENATE(DIGITADOR!$B$2,$A$2,DIGITADOR!$M$1,A175),"")</f>
        <v/>
      </c>
      <c r="G175" s="37"/>
      <c r="H175" s="4"/>
      <c r="I175" s="60" t="str">
        <f t="shared" si="13"/>
        <v/>
      </c>
      <c r="J175" s="166" t="str">
        <f>IF(K175="","",INDEX('Otras referencias'!$AG:$AH,MATCH(K175,'Otras referencias'!$AG:$AG,0),2))</f>
        <v/>
      </c>
      <c r="K175" s="171"/>
      <c r="L175" s="58" t="str">
        <f>IF(J175="","",INDEX(referentes!$S:$W,MATCH(J175,referentes!$S:$S,0),1))</f>
        <v/>
      </c>
      <c r="M175" s="32"/>
      <c r="N175" s="43"/>
      <c r="O175" s="1"/>
      <c r="P175" s="225"/>
      <c r="Q175" s="226" t="str">
        <f>IF(P175="","",INDEX(referentes!$J:$K,MATCH(P175,referentes!$J:$J,0),2))</f>
        <v/>
      </c>
      <c r="R175" s="21"/>
      <c r="S175" s="26"/>
      <c r="T175" s="222"/>
      <c r="U175" s="223" t="str">
        <f>IF(T175="","",INDEX(referentes!D:E,MATCH(T175,referentes!D:D,0),2))</f>
        <v/>
      </c>
      <c r="V175" s="222"/>
      <c r="W175" s="224" t="str">
        <f>IF(V175="","",INDEX('Otras referencias'!AO:AQ,MATCH(V175,'Otras referencias'!AO:AO,0),2))</f>
        <v/>
      </c>
      <c r="X175" s="18"/>
      <c r="Y175" s="169" t="str">
        <f>IF(Z175="","",INDEX('Otras referencias'!H:I,MATCH(Z175,'Otras referencias'!I:I,0),1))</f>
        <v/>
      </c>
      <c r="Z175" s="171"/>
      <c r="AA175" s="21"/>
      <c r="AB175" s="11"/>
      <c r="AC175" s="169" t="str">
        <f>IF(AD175="","",INDEX('Otras referencias'!K:L,MATCH(AD175,'Otras referencias'!L:L,0),1))</f>
        <v/>
      </c>
      <c r="AD175" s="67"/>
      <c r="AE175" s="173" t="str">
        <f t="shared" si="14"/>
        <v>---</v>
      </c>
      <c r="AI175" s="59" t="str">
        <f>IF(V175="","",INDEX('Otras referencias'!AO:AQ,MATCH(V175,'Otras referencias'!AO:AO,0),3))</f>
        <v/>
      </c>
      <c r="AJ175" s="59" t="str">
        <f>IF(SUMPRODUCT(--EXACT(K175&amp;M175,$AJ$2:AJ174)),"",K175&amp;M175)</f>
        <v/>
      </c>
      <c r="AK175" s="59" t="str">
        <f>IF(SUMPRODUCT(--EXACT(K175&amp;M175,$AJ$2:AJ174)),"",MAX($AK$3:AK174)+1)</f>
        <v/>
      </c>
    </row>
    <row r="176" spans="1:37" s="59" customFormat="1" ht="15" x14ac:dyDescent="0.25">
      <c r="A176" s="10">
        <f t="shared" si="16"/>
        <v>1</v>
      </c>
      <c r="B176" s="55" t="str">
        <f t="shared" si="17"/>
        <v/>
      </c>
      <c r="C176" s="55">
        <v>174</v>
      </c>
      <c r="D176" s="55" t="str">
        <f t="shared" si="15"/>
        <v/>
      </c>
      <c r="E176" s="56" t="str">
        <f t="shared" si="12"/>
        <v/>
      </c>
      <c r="F176" s="34" t="str">
        <f>IF(L176&lt;&gt;"",CONCATENATE(DIGITADOR!$B$2,$A$2,DIGITADOR!$M$1,A176),"")</f>
        <v/>
      </c>
      <c r="G176" s="36"/>
      <c r="H176" s="4"/>
      <c r="I176" s="60" t="str">
        <f t="shared" si="13"/>
        <v/>
      </c>
      <c r="J176" s="166" t="str">
        <f>IF(K176="","",INDEX('Otras referencias'!$AG:$AH,MATCH(K176,'Otras referencias'!$AG:$AG,0),2))</f>
        <v/>
      </c>
      <c r="K176" s="171"/>
      <c r="L176" s="58" t="str">
        <f>IF(J176="","",INDEX(referentes!$S:$W,MATCH(J176,referentes!$S:$S,0),1))</f>
        <v/>
      </c>
      <c r="M176" s="32"/>
      <c r="N176" s="42"/>
      <c r="O176" s="1"/>
      <c r="P176" s="225"/>
      <c r="Q176" s="226" t="str">
        <f>IF(P176="","",INDEX(referentes!$J:$K,MATCH(P176,referentes!$J:$J,0),2))</f>
        <v/>
      </c>
      <c r="R176" s="20"/>
      <c r="S176" s="26"/>
      <c r="T176" s="222"/>
      <c r="U176" s="223" t="str">
        <f>IF(T176="","",INDEX(referentes!D:E,MATCH(T176,referentes!D:D,0),2))</f>
        <v/>
      </c>
      <c r="V176" s="222"/>
      <c r="W176" s="224" t="str">
        <f>IF(V176="","",INDEX('Otras referencias'!AO:AQ,MATCH(V176,'Otras referencias'!AO:AO,0),2))</f>
        <v/>
      </c>
      <c r="X176" s="18"/>
      <c r="Y176" s="169" t="str">
        <f>IF(Z176="","",INDEX('Otras referencias'!H:I,MATCH(Z176,'Otras referencias'!I:I,0),1))</f>
        <v/>
      </c>
      <c r="Z176" s="171"/>
      <c r="AA176" s="20"/>
      <c r="AB176" s="12"/>
      <c r="AC176" s="169" t="str">
        <f>IF(AD176="","",INDEX('Otras referencias'!K:L,MATCH(AD176,'Otras referencias'!L:L,0),1))</f>
        <v/>
      </c>
      <c r="AD176" s="67"/>
      <c r="AE176" s="173" t="str">
        <f t="shared" si="14"/>
        <v>---</v>
      </c>
      <c r="AI176" s="59" t="str">
        <f>IF(V176="","",INDEX('Otras referencias'!AO:AQ,MATCH(V176,'Otras referencias'!AO:AO,0),3))</f>
        <v/>
      </c>
      <c r="AJ176" s="59" t="str">
        <f>IF(SUMPRODUCT(--EXACT(K176&amp;M176,$AJ$2:AJ175)),"",K176&amp;M176)</f>
        <v/>
      </c>
      <c r="AK176" s="59" t="str">
        <f>IF(SUMPRODUCT(--EXACT(K176&amp;M176,$AJ$2:AJ175)),"",MAX($AK$3:AK175)+1)</f>
        <v/>
      </c>
    </row>
    <row r="177" spans="1:37" s="59" customFormat="1" ht="15" x14ac:dyDescent="0.25">
      <c r="A177" s="10">
        <f t="shared" si="16"/>
        <v>1</v>
      </c>
      <c r="B177" s="55" t="str">
        <f t="shared" si="17"/>
        <v/>
      </c>
      <c r="C177" s="55">
        <v>175</v>
      </c>
      <c r="D177" s="55" t="str">
        <f t="shared" si="15"/>
        <v/>
      </c>
      <c r="E177" s="56" t="str">
        <f t="shared" si="12"/>
        <v/>
      </c>
      <c r="F177" s="34" t="str">
        <f>IF(L177&lt;&gt;"",CONCATENATE(DIGITADOR!$B$2,$A$2,DIGITADOR!$M$1,A177),"")</f>
        <v/>
      </c>
      <c r="G177" s="37"/>
      <c r="H177" s="4"/>
      <c r="I177" s="60" t="str">
        <f t="shared" si="13"/>
        <v/>
      </c>
      <c r="J177" s="166" t="str">
        <f>IF(K177="","",INDEX('Otras referencias'!$AG:$AH,MATCH(K177,'Otras referencias'!$AG:$AG,0),2))</f>
        <v/>
      </c>
      <c r="K177" s="171"/>
      <c r="L177" s="58" t="str">
        <f>IF(J177="","",INDEX(referentes!$S:$W,MATCH(J177,referentes!$S:$S,0),1))</f>
        <v/>
      </c>
      <c r="M177" s="32"/>
      <c r="N177" s="43"/>
      <c r="O177" s="1"/>
      <c r="P177" s="225"/>
      <c r="Q177" s="226" t="str">
        <f>IF(P177="","",INDEX(referentes!$J:$K,MATCH(P177,referentes!$J:$J,0),2))</f>
        <v/>
      </c>
      <c r="R177" s="21"/>
      <c r="S177" s="26"/>
      <c r="T177" s="222"/>
      <c r="U177" s="223" t="str">
        <f>IF(T177="","",INDEX(referentes!D:E,MATCH(T177,referentes!D:D,0),2))</f>
        <v/>
      </c>
      <c r="V177" s="222"/>
      <c r="W177" s="224" t="str">
        <f>IF(V177="","",INDEX('Otras referencias'!AO:AQ,MATCH(V177,'Otras referencias'!AO:AO,0),2))</f>
        <v/>
      </c>
      <c r="X177" s="18"/>
      <c r="Y177" s="169" t="str">
        <f>IF(Z177="","",INDEX('Otras referencias'!H:I,MATCH(Z177,'Otras referencias'!I:I,0),1))</f>
        <v/>
      </c>
      <c r="Z177" s="171"/>
      <c r="AA177" s="21"/>
      <c r="AB177" s="11"/>
      <c r="AC177" s="169" t="str">
        <f>IF(AD177="","",INDEX('Otras referencias'!K:L,MATCH(AD177,'Otras referencias'!L:L,0),1))</f>
        <v/>
      </c>
      <c r="AD177" s="67"/>
      <c r="AE177" s="173" t="str">
        <f t="shared" si="14"/>
        <v>---</v>
      </c>
      <c r="AI177" s="59" t="str">
        <f>IF(V177="","",INDEX('Otras referencias'!AO:AQ,MATCH(V177,'Otras referencias'!AO:AO,0),3))</f>
        <v/>
      </c>
      <c r="AJ177" s="59" t="str">
        <f>IF(SUMPRODUCT(--EXACT(K177&amp;M177,$AJ$2:AJ176)),"",K177&amp;M177)</f>
        <v/>
      </c>
      <c r="AK177" s="59" t="str">
        <f>IF(SUMPRODUCT(--EXACT(K177&amp;M177,$AJ$2:AJ176)),"",MAX($AK$3:AK176)+1)</f>
        <v/>
      </c>
    </row>
    <row r="178" spans="1:37" s="59" customFormat="1" ht="15" x14ac:dyDescent="0.25">
      <c r="A178" s="10">
        <f t="shared" si="16"/>
        <v>1</v>
      </c>
      <c r="B178" s="55" t="str">
        <f t="shared" si="17"/>
        <v/>
      </c>
      <c r="C178" s="55">
        <v>176</v>
      </c>
      <c r="D178" s="55" t="str">
        <f t="shared" si="15"/>
        <v/>
      </c>
      <c r="E178" s="56" t="str">
        <f t="shared" si="12"/>
        <v/>
      </c>
      <c r="F178" s="34" t="str">
        <f>IF(L178&lt;&gt;"",CONCATENATE(DIGITADOR!$B$2,$A$2,DIGITADOR!$M$1,A178),"")</f>
        <v/>
      </c>
      <c r="G178" s="36"/>
      <c r="H178" s="4"/>
      <c r="I178" s="60" t="str">
        <f t="shared" si="13"/>
        <v/>
      </c>
      <c r="J178" s="166" t="str">
        <f>IF(K178="","",INDEX('Otras referencias'!$AG:$AH,MATCH(K178,'Otras referencias'!$AG:$AG,0),2))</f>
        <v/>
      </c>
      <c r="K178" s="171"/>
      <c r="L178" s="58" t="str">
        <f>IF(J178="","",INDEX(referentes!$S:$W,MATCH(J178,referentes!$S:$S,0),1))</f>
        <v/>
      </c>
      <c r="M178" s="32"/>
      <c r="N178" s="42"/>
      <c r="O178" s="1"/>
      <c r="P178" s="225"/>
      <c r="Q178" s="226" t="str">
        <f>IF(P178="","",INDEX(referentes!$J:$K,MATCH(P178,referentes!$J:$J,0),2))</f>
        <v/>
      </c>
      <c r="R178" s="20"/>
      <c r="S178" s="26"/>
      <c r="T178" s="222"/>
      <c r="U178" s="223" t="str">
        <f>IF(T178="","",INDEX(referentes!D:E,MATCH(T178,referentes!D:D,0),2))</f>
        <v/>
      </c>
      <c r="V178" s="222"/>
      <c r="W178" s="224" t="str">
        <f>IF(V178="","",INDEX('Otras referencias'!AO:AQ,MATCH(V178,'Otras referencias'!AO:AO,0),2))</f>
        <v/>
      </c>
      <c r="X178" s="18"/>
      <c r="Y178" s="169" t="str">
        <f>IF(Z178="","",INDEX('Otras referencias'!H:I,MATCH(Z178,'Otras referencias'!I:I,0),1))</f>
        <v/>
      </c>
      <c r="Z178" s="171"/>
      <c r="AA178" s="20"/>
      <c r="AB178" s="12"/>
      <c r="AC178" s="169" t="str">
        <f>IF(AD178="","",INDEX('Otras referencias'!K:L,MATCH(AD178,'Otras referencias'!L:L,0),1))</f>
        <v/>
      </c>
      <c r="AD178" s="67"/>
      <c r="AE178" s="173" t="str">
        <f t="shared" si="14"/>
        <v>---</v>
      </c>
      <c r="AI178" s="59" t="str">
        <f>IF(V178="","",INDEX('Otras referencias'!AO:AQ,MATCH(V178,'Otras referencias'!AO:AO,0),3))</f>
        <v/>
      </c>
      <c r="AJ178" s="59" t="str">
        <f>IF(SUMPRODUCT(--EXACT(K178&amp;M178,$AJ$2:AJ177)),"",K178&amp;M178)</f>
        <v/>
      </c>
      <c r="AK178" s="59" t="str">
        <f>IF(SUMPRODUCT(--EXACT(K178&amp;M178,$AJ$2:AJ177)),"",MAX($AK$3:AK177)+1)</f>
        <v/>
      </c>
    </row>
    <row r="179" spans="1:37" s="59" customFormat="1" ht="15" x14ac:dyDescent="0.25">
      <c r="A179" s="10">
        <f t="shared" si="16"/>
        <v>1</v>
      </c>
      <c r="B179" s="55" t="str">
        <f t="shared" si="17"/>
        <v/>
      </c>
      <c r="C179" s="55">
        <v>177</v>
      </c>
      <c r="D179" s="55" t="str">
        <f t="shared" si="15"/>
        <v/>
      </c>
      <c r="E179" s="56" t="str">
        <f t="shared" si="12"/>
        <v/>
      </c>
      <c r="F179" s="34" t="str">
        <f>IF(L179&lt;&gt;"",CONCATENATE(DIGITADOR!$B$2,$A$2,DIGITADOR!$M$1,A179),"")</f>
        <v/>
      </c>
      <c r="G179" s="37"/>
      <c r="H179" s="4"/>
      <c r="I179" s="60" t="str">
        <f t="shared" si="13"/>
        <v/>
      </c>
      <c r="J179" s="166" t="str">
        <f>IF(K179="","",INDEX('Otras referencias'!$AG:$AH,MATCH(K179,'Otras referencias'!$AG:$AG,0),2))</f>
        <v/>
      </c>
      <c r="K179" s="171"/>
      <c r="L179" s="58" t="str">
        <f>IF(J179="","",INDEX(referentes!$S:$W,MATCH(J179,referentes!$S:$S,0),1))</f>
        <v/>
      </c>
      <c r="M179" s="32"/>
      <c r="N179" s="43"/>
      <c r="O179" s="1"/>
      <c r="P179" s="225"/>
      <c r="Q179" s="226" t="str">
        <f>IF(P179="","",INDEX(referentes!$J:$K,MATCH(P179,referentes!$J:$J,0),2))</f>
        <v/>
      </c>
      <c r="R179" s="21"/>
      <c r="S179" s="26"/>
      <c r="T179" s="222"/>
      <c r="U179" s="223" t="str">
        <f>IF(T179="","",INDEX(referentes!D:E,MATCH(T179,referentes!D:D,0),2))</f>
        <v/>
      </c>
      <c r="V179" s="222"/>
      <c r="W179" s="224" t="str">
        <f>IF(V179="","",INDEX('Otras referencias'!AO:AQ,MATCH(V179,'Otras referencias'!AO:AO,0),2))</f>
        <v/>
      </c>
      <c r="X179" s="18"/>
      <c r="Y179" s="169" t="str">
        <f>IF(Z179="","",INDEX('Otras referencias'!H:I,MATCH(Z179,'Otras referencias'!I:I,0),1))</f>
        <v/>
      </c>
      <c r="Z179" s="171"/>
      <c r="AA179" s="21"/>
      <c r="AB179" s="11"/>
      <c r="AC179" s="169" t="str">
        <f>IF(AD179="","",INDEX('Otras referencias'!K:L,MATCH(AD179,'Otras referencias'!L:L,0),1))</f>
        <v/>
      </c>
      <c r="AD179" s="67"/>
      <c r="AE179" s="173" t="str">
        <f t="shared" si="14"/>
        <v>---</v>
      </c>
      <c r="AI179" s="59" t="str">
        <f>IF(V179="","",INDEX('Otras referencias'!AO:AQ,MATCH(V179,'Otras referencias'!AO:AO,0),3))</f>
        <v/>
      </c>
      <c r="AJ179" s="59" t="str">
        <f>IF(SUMPRODUCT(--EXACT(K179&amp;M179,$AJ$2:AJ178)),"",K179&amp;M179)</f>
        <v/>
      </c>
      <c r="AK179" s="59" t="str">
        <f>IF(SUMPRODUCT(--EXACT(K179&amp;M179,$AJ$2:AJ178)),"",MAX($AK$3:AK178)+1)</f>
        <v/>
      </c>
    </row>
    <row r="180" spans="1:37" s="59" customFormat="1" ht="15" x14ac:dyDescent="0.25">
      <c r="A180" s="10">
        <f t="shared" si="16"/>
        <v>1</v>
      </c>
      <c r="B180" s="55" t="str">
        <f t="shared" si="17"/>
        <v/>
      </c>
      <c r="C180" s="55">
        <v>178</v>
      </c>
      <c r="D180" s="55" t="str">
        <f t="shared" si="15"/>
        <v/>
      </c>
      <c r="E180" s="56" t="str">
        <f t="shared" si="12"/>
        <v/>
      </c>
      <c r="F180" s="34" t="str">
        <f>IF(L180&lt;&gt;"",CONCATENATE(DIGITADOR!$B$2,$A$2,DIGITADOR!$M$1,A180),"")</f>
        <v/>
      </c>
      <c r="G180" s="36"/>
      <c r="H180" s="4"/>
      <c r="I180" s="60" t="str">
        <f t="shared" si="13"/>
        <v/>
      </c>
      <c r="J180" s="166" t="str">
        <f>IF(K180="","",INDEX('Otras referencias'!$AG:$AH,MATCH(K180,'Otras referencias'!$AG:$AG,0),2))</f>
        <v/>
      </c>
      <c r="K180" s="171"/>
      <c r="L180" s="58" t="str">
        <f>IF(J180="","",INDEX(referentes!$S:$W,MATCH(J180,referentes!$S:$S,0),1))</f>
        <v/>
      </c>
      <c r="M180" s="32"/>
      <c r="N180" s="42"/>
      <c r="O180" s="1"/>
      <c r="P180" s="225"/>
      <c r="Q180" s="226" t="str">
        <f>IF(P180="","",INDEX(referentes!$J:$K,MATCH(P180,referentes!$J:$J,0),2))</f>
        <v/>
      </c>
      <c r="R180" s="20"/>
      <c r="S180" s="26"/>
      <c r="T180" s="222"/>
      <c r="U180" s="223" t="str">
        <f>IF(T180="","",INDEX(referentes!D:E,MATCH(T180,referentes!D:D,0),2))</f>
        <v/>
      </c>
      <c r="V180" s="222"/>
      <c r="W180" s="224" t="str">
        <f>IF(V180="","",INDEX('Otras referencias'!AO:AQ,MATCH(V180,'Otras referencias'!AO:AO,0),2))</f>
        <v/>
      </c>
      <c r="X180" s="18"/>
      <c r="Y180" s="169" t="str">
        <f>IF(Z180="","",INDEX('Otras referencias'!H:I,MATCH(Z180,'Otras referencias'!I:I,0),1))</f>
        <v/>
      </c>
      <c r="Z180" s="171"/>
      <c r="AA180" s="20"/>
      <c r="AB180" s="12"/>
      <c r="AC180" s="169" t="str">
        <f>IF(AD180="","",INDEX('Otras referencias'!K:L,MATCH(AD180,'Otras referencias'!L:L,0),1))</f>
        <v/>
      </c>
      <c r="AD180" s="67"/>
      <c r="AE180" s="173" t="str">
        <f t="shared" si="14"/>
        <v>---</v>
      </c>
      <c r="AI180" s="59" t="str">
        <f>IF(V180="","",INDEX('Otras referencias'!AO:AQ,MATCH(V180,'Otras referencias'!AO:AO,0),3))</f>
        <v/>
      </c>
      <c r="AJ180" s="59" t="str">
        <f>IF(SUMPRODUCT(--EXACT(K180&amp;M180,$AJ$2:AJ179)),"",K180&amp;M180)</f>
        <v/>
      </c>
      <c r="AK180" s="59" t="str">
        <f>IF(SUMPRODUCT(--EXACT(K180&amp;M180,$AJ$2:AJ179)),"",MAX($AK$3:AK179)+1)</f>
        <v/>
      </c>
    </row>
    <row r="181" spans="1:37" s="59" customFormat="1" ht="15" x14ac:dyDescent="0.25">
      <c r="A181" s="10">
        <f t="shared" si="16"/>
        <v>1</v>
      </c>
      <c r="B181" s="55" t="str">
        <f t="shared" si="17"/>
        <v/>
      </c>
      <c r="C181" s="55">
        <v>179</v>
      </c>
      <c r="D181" s="55" t="str">
        <f t="shared" si="15"/>
        <v/>
      </c>
      <c r="E181" s="56" t="str">
        <f t="shared" si="12"/>
        <v/>
      </c>
      <c r="F181" s="34" t="str">
        <f>IF(L181&lt;&gt;"",CONCATENATE(DIGITADOR!$B$2,$A$2,DIGITADOR!$M$1,A181),"")</f>
        <v/>
      </c>
      <c r="G181" s="37"/>
      <c r="H181" s="4"/>
      <c r="I181" s="60" t="str">
        <f t="shared" si="13"/>
        <v/>
      </c>
      <c r="J181" s="166" t="str">
        <f>IF(K181="","",INDEX('Otras referencias'!$AG:$AH,MATCH(K181,'Otras referencias'!$AG:$AG,0),2))</f>
        <v/>
      </c>
      <c r="K181" s="171"/>
      <c r="L181" s="58" t="str">
        <f>IF(J181="","",INDEX(referentes!$S:$W,MATCH(J181,referentes!$S:$S,0),1))</f>
        <v/>
      </c>
      <c r="M181" s="32"/>
      <c r="N181" s="43"/>
      <c r="O181" s="1"/>
      <c r="P181" s="225"/>
      <c r="Q181" s="226" t="str">
        <f>IF(P181="","",INDEX(referentes!$J:$K,MATCH(P181,referentes!$J:$J,0),2))</f>
        <v/>
      </c>
      <c r="R181" s="21"/>
      <c r="S181" s="26"/>
      <c r="T181" s="222"/>
      <c r="U181" s="223" t="str">
        <f>IF(T181="","",INDEX(referentes!D:E,MATCH(T181,referentes!D:D,0),2))</f>
        <v/>
      </c>
      <c r="V181" s="222"/>
      <c r="W181" s="224" t="str">
        <f>IF(V181="","",INDEX('Otras referencias'!AO:AQ,MATCH(V181,'Otras referencias'!AO:AO,0),2))</f>
        <v/>
      </c>
      <c r="X181" s="18"/>
      <c r="Y181" s="169" t="str">
        <f>IF(Z181="","",INDEX('Otras referencias'!H:I,MATCH(Z181,'Otras referencias'!I:I,0),1))</f>
        <v/>
      </c>
      <c r="Z181" s="171"/>
      <c r="AA181" s="21"/>
      <c r="AB181" s="11"/>
      <c r="AC181" s="169" t="str">
        <f>IF(AD181="","",INDEX('Otras referencias'!K:L,MATCH(AD181,'Otras referencias'!L:L,0),1))</f>
        <v/>
      </c>
      <c r="AD181" s="67"/>
      <c r="AE181" s="173" t="str">
        <f t="shared" si="14"/>
        <v>---</v>
      </c>
      <c r="AI181" s="59" t="str">
        <f>IF(V181="","",INDEX('Otras referencias'!AO:AQ,MATCH(V181,'Otras referencias'!AO:AO,0),3))</f>
        <v/>
      </c>
      <c r="AJ181" s="59" t="str">
        <f>IF(SUMPRODUCT(--EXACT(K181&amp;M181,$AJ$2:AJ180)),"",K181&amp;M181)</f>
        <v/>
      </c>
      <c r="AK181" s="59" t="str">
        <f>IF(SUMPRODUCT(--EXACT(K181&amp;M181,$AJ$2:AJ180)),"",MAX($AK$3:AK180)+1)</f>
        <v/>
      </c>
    </row>
    <row r="182" spans="1:37" s="59" customFormat="1" ht="15" x14ac:dyDescent="0.25">
      <c r="A182" s="10">
        <f t="shared" si="16"/>
        <v>1</v>
      </c>
      <c r="B182" s="55" t="str">
        <f t="shared" si="17"/>
        <v/>
      </c>
      <c r="C182" s="55">
        <v>180</v>
      </c>
      <c r="D182" s="55" t="str">
        <f t="shared" si="15"/>
        <v/>
      </c>
      <c r="E182" s="56" t="str">
        <f t="shared" si="12"/>
        <v/>
      </c>
      <c r="F182" s="34" t="str">
        <f>IF(L182&lt;&gt;"",CONCATENATE(DIGITADOR!$B$2,$A$2,DIGITADOR!$M$1,A182),"")</f>
        <v/>
      </c>
      <c r="G182" s="36"/>
      <c r="H182" s="4"/>
      <c r="I182" s="60" t="str">
        <f t="shared" si="13"/>
        <v/>
      </c>
      <c r="J182" s="166" t="str">
        <f>IF(K182="","",INDEX('Otras referencias'!$AG:$AH,MATCH(K182,'Otras referencias'!$AG:$AG,0),2))</f>
        <v/>
      </c>
      <c r="K182" s="171"/>
      <c r="L182" s="58" t="str">
        <f>IF(J182="","",INDEX(referentes!$S:$W,MATCH(J182,referentes!$S:$S,0),1))</f>
        <v/>
      </c>
      <c r="M182" s="32"/>
      <c r="N182" s="42"/>
      <c r="O182" s="1"/>
      <c r="P182" s="225"/>
      <c r="Q182" s="226" t="str">
        <f>IF(P182="","",INDEX(referentes!$J:$K,MATCH(P182,referentes!$J:$J,0),2))</f>
        <v/>
      </c>
      <c r="R182" s="20"/>
      <c r="S182" s="26"/>
      <c r="T182" s="222"/>
      <c r="U182" s="223" t="str">
        <f>IF(T182="","",INDEX(referentes!D:E,MATCH(T182,referentes!D:D,0),2))</f>
        <v/>
      </c>
      <c r="V182" s="222"/>
      <c r="W182" s="224" t="str">
        <f>IF(V182="","",INDEX('Otras referencias'!AO:AQ,MATCH(V182,'Otras referencias'!AO:AO,0),2))</f>
        <v/>
      </c>
      <c r="X182" s="18"/>
      <c r="Y182" s="169" t="str">
        <f>IF(Z182="","",INDEX('Otras referencias'!H:I,MATCH(Z182,'Otras referencias'!I:I,0),1))</f>
        <v/>
      </c>
      <c r="Z182" s="171"/>
      <c r="AA182" s="20"/>
      <c r="AB182" s="12"/>
      <c r="AC182" s="169" t="str">
        <f>IF(AD182="","",INDEX('Otras referencias'!K:L,MATCH(AD182,'Otras referencias'!L:L,0),1))</f>
        <v/>
      </c>
      <c r="AD182" s="67"/>
      <c r="AE182" s="173" t="str">
        <f t="shared" si="14"/>
        <v>---</v>
      </c>
      <c r="AI182" s="59" t="str">
        <f>IF(V182="","",INDEX('Otras referencias'!AO:AQ,MATCH(V182,'Otras referencias'!AO:AO,0),3))</f>
        <v/>
      </c>
      <c r="AJ182" s="59" t="str">
        <f>IF(SUMPRODUCT(--EXACT(K182&amp;M182,$AJ$2:AJ181)),"",K182&amp;M182)</f>
        <v/>
      </c>
      <c r="AK182" s="59" t="str">
        <f>IF(SUMPRODUCT(--EXACT(K182&amp;M182,$AJ$2:AJ181)),"",MAX($AK$3:AK181)+1)</f>
        <v/>
      </c>
    </row>
    <row r="183" spans="1:37" s="59" customFormat="1" ht="15" x14ac:dyDescent="0.25">
      <c r="A183" s="10">
        <f t="shared" si="16"/>
        <v>1</v>
      </c>
      <c r="B183" s="55" t="str">
        <f t="shared" si="17"/>
        <v/>
      </c>
      <c r="C183" s="55">
        <v>181</v>
      </c>
      <c r="D183" s="55" t="str">
        <f t="shared" si="15"/>
        <v/>
      </c>
      <c r="E183" s="56" t="str">
        <f t="shared" si="12"/>
        <v/>
      </c>
      <c r="F183" s="34" t="str">
        <f>IF(L183&lt;&gt;"",CONCATENATE(DIGITADOR!$B$2,$A$2,DIGITADOR!$M$1,A183),"")</f>
        <v/>
      </c>
      <c r="G183" s="37"/>
      <c r="H183" s="4"/>
      <c r="I183" s="60" t="str">
        <f t="shared" si="13"/>
        <v/>
      </c>
      <c r="J183" s="166" t="str">
        <f>IF(K183="","",INDEX('Otras referencias'!$AG:$AH,MATCH(K183,'Otras referencias'!$AG:$AG,0),2))</f>
        <v/>
      </c>
      <c r="K183" s="171"/>
      <c r="L183" s="58" t="str">
        <f>IF(J183="","",INDEX(referentes!$S:$W,MATCH(J183,referentes!$S:$S,0),1))</f>
        <v/>
      </c>
      <c r="M183" s="32"/>
      <c r="N183" s="43"/>
      <c r="O183" s="1"/>
      <c r="P183" s="225"/>
      <c r="Q183" s="226" t="str">
        <f>IF(P183="","",INDEX(referentes!$J:$K,MATCH(P183,referentes!$J:$J,0),2))</f>
        <v/>
      </c>
      <c r="R183" s="21"/>
      <c r="S183" s="26"/>
      <c r="T183" s="222"/>
      <c r="U183" s="223" t="str">
        <f>IF(T183="","",INDEX(referentes!D:E,MATCH(T183,referentes!D:D,0),2))</f>
        <v/>
      </c>
      <c r="V183" s="222"/>
      <c r="W183" s="224" t="str">
        <f>IF(V183="","",INDEX('Otras referencias'!AO:AQ,MATCH(V183,'Otras referencias'!AO:AO,0),2))</f>
        <v/>
      </c>
      <c r="X183" s="18"/>
      <c r="Y183" s="169" t="str">
        <f>IF(Z183="","",INDEX('Otras referencias'!H:I,MATCH(Z183,'Otras referencias'!I:I,0),1))</f>
        <v/>
      </c>
      <c r="Z183" s="171"/>
      <c r="AA183" s="21"/>
      <c r="AB183" s="11"/>
      <c r="AC183" s="169" t="str">
        <f>IF(AD183="","",INDEX('Otras referencias'!K:L,MATCH(AD183,'Otras referencias'!L:L,0),1))</f>
        <v/>
      </c>
      <c r="AD183" s="67"/>
      <c r="AE183" s="173" t="str">
        <f t="shared" si="14"/>
        <v>---</v>
      </c>
      <c r="AI183" s="59" t="str">
        <f>IF(V183="","",INDEX('Otras referencias'!AO:AQ,MATCH(V183,'Otras referencias'!AO:AO,0),3))</f>
        <v/>
      </c>
      <c r="AJ183" s="59" t="str">
        <f>IF(SUMPRODUCT(--EXACT(K183&amp;M183,$AJ$2:AJ182)),"",K183&amp;M183)</f>
        <v/>
      </c>
      <c r="AK183" s="59" t="str">
        <f>IF(SUMPRODUCT(--EXACT(K183&amp;M183,$AJ$2:AJ182)),"",MAX($AK$3:AK182)+1)</f>
        <v/>
      </c>
    </row>
    <row r="184" spans="1:37" s="59" customFormat="1" ht="15" x14ac:dyDescent="0.25">
      <c r="A184" s="10">
        <f t="shared" si="16"/>
        <v>1</v>
      </c>
      <c r="B184" s="55" t="str">
        <f t="shared" si="17"/>
        <v/>
      </c>
      <c r="C184" s="55">
        <v>182</v>
      </c>
      <c r="D184" s="55" t="str">
        <f t="shared" si="15"/>
        <v/>
      </c>
      <c r="E184" s="56" t="str">
        <f t="shared" si="12"/>
        <v/>
      </c>
      <c r="F184" s="34" t="str">
        <f>IF(L184&lt;&gt;"",CONCATENATE(DIGITADOR!$B$2,$A$2,DIGITADOR!$M$1,A184),"")</f>
        <v/>
      </c>
      <c r="G184" s="36"/>
      <c r="H184" s="4"/>
      <c r="I184" s="60" t="str">
        <f t="shared" si="13"/>
        <v/>
      </c>
      <c r="J184" s="166" t="str">
        <f>IF(K184="","",INDEX('Otras referencias'!$AG:$AH,MATCH(K184,'Otras referencias'!$AG:$AG,0),2))</f>
        <v/>
      </c>
      <c r="K184" s="171"/>
      <c r="L184" s="58" t="str">
        <f>IF(J184="","",INDEX(referentes!$S:$W,MATCH(J184,referentes!$S:$S,0),1))</f>
        <v/>
      </c>
      <c r="M184" s="32"/>
      <c r="N184" s="42"/>
      <c r="O184" s="1"/>
      <c r="P184" s="225"/>
      <c r="Q184" s="226" t="str">
        <f>IF(P184="","",INDEX(referentes!$J:$K,MATCH(P184,referentes!$J:$J,0),2))</f>
        <v/>
      </c>
      <c r="R184" s="20"/>
      <c r="S184" s="26"/>
      <c r="T184" s="222"/>
      <c r="U184" s="223" t="str">
        <f>IF(T184="","",INDEX(referentes!D:E,MATCH(T184,referentes!D:D,0),2))</f>
        <v/>
      </c>
      <c r="V184" s="222"/>
      <c r="W184" s="224" t="str">
        <f>IF(V184="","",INDEX('Otras referencias'!AO:AQ,MATCH(V184,'Otras referencias'!AO:AO,0),2))</f>
        <v/>
      </c>
      <c r="X184" s="18"/>
      <c r="Y184" s="169" t="str">
        <f>IF(Z184="","",INDEX('Otras referencias'!H:I,MATCH(Z184,'Otras referencias'!I:I,0),1))</f>
        <v/>
      </c>
      <c r="Z184" s="171"/>
      <c r="AA184" s="20"/>
      <c r="AB184" s="12"/>
      <c r="AC184" s="169" t="str">
        <f>IF(AD184="","",INDEX('Otras referencias'!K:L,MATCH(AD184,'Otras referencias'!L:L,0),1))</f>
        <v/>
      </c>
      <c r="AD184" s="67"/>
      <c r="AE184" s="173" t="str">
        <f t="shared" si="14"/>
        <v>---</v>
      </c>
      <c r="AI184" s="59" t="str">
        <f>IF(V184="","",INDEX('Otras referencias'!AO:AQ,MATCH(V184,'Otras referencias'!AO:AO,0),3))</f>
        <v/>
      </c>
      <c r="AJ184" s="59" t="str">
        <f>IF(SUMPRODUCT(--EXACT(K184&amp;M184,$AJ$2:AJ183)),"",K184&amp;M184)</f>
        <v/>
      </c>
      <c r="AK184" s="59" t="str">
        <f>IF(SUMPRODUCT(--EXACT(K184&amp;M184,$AJ$2:AJ183)),"",MAX($AK$3:AK183)+1)</f>
        <v/>
      </c>
    </row>
    <row r="185" spans="1:37" s="59" customFormat="1" ht="15" x14ac:dyDescent="0.25">
      <c r="A185" s="10">
        <f t="shared" si="16"/>
        <v>1</v>
      </c>
      <c r="B185" s="55" t="str">
        <f t="shared" si="17"/>
        <v/>
      </c>
      <c r="C185" s="55">
        <v>183</v>
      </c>
      <c r="D185" s="55" t="str">
        <f t="shared" si="15"/>
        <v/>
      </c>
      <c r="E185" s="56" t="str">
        <f t="shared" si="12"/>
        <v/>
      </c>
      <c r="F185" s="34" t="str">
        <f>IF(L185&lt;&gt;"",CONCATENATE(DIGITADOR!$B$2,$A$2,DIGITADOR!$M$1,A185),"")</f>
        <v/>
      </c>
      <c r="G185" s="37"/>
      <c r="H185" s="4"/>
      <c r="I185" s="60" t="str">
        <f t="shared" si="13"/>
        <v/>
      </c>
      <c r="J185" s="166" t="str">
        <f>IF(K185="","",INDEX('Otras referencias'!$AG:$AH,MATCH(K185,'Otras referencias'!$AG:$AG,0),2))</f>
        <v/>
      </c>
      <c r="K185" s="171"/>
      <c r="L185" s="58" t="str">
        <f>IF(J185="","",INDEX(referentes!$S:$W,MATCH(J185,referentes!$S:$S,0),1))</f>
        <v/>
      </c>
      <c r="M185" s="32"/>
      <c r="N185" s="43"/>
      <c r="O185" s="1"/>
      <c r="P185" s="225"/>
      <c r="Q185" s="226" t="str">
        <f>IF(P185="","",INDEX(referentes!$J:$K,MATCH(P185,referentes!$J:$J,0),2))</f>
        <v/>
      </c>
      <c r="R185" s="21"/>
      <c r="S185" s="26"/>
      <c r="T185" s="222"/>
      <c r="U185" s="223" t="str">
        <f>IF(T185="","",INDEX(referentes!D:E,MATCH(T185,referentes!D:D,0),2))</f>
        <v/>
      </c>
      <c r="V185" s="222"/>
      <c r="W185" s="224" t="str">
        <f>IF(V185="","",INDEX('Otras referencias'!AO:AQ,MATCH(V185,'Otras referencias'!AO:AO,0),2))</f>
        <v/>
      </c>
      <c r="X185" s="18"/>
      <c r="Y185" s="169" t="str">
        <f>IF(Z185="","",INDEX('Otras referencias'!H:I,MATCH(Z185,'Otras referencias'!I:I,0),1))</f>
        <v/>
      </c>
      <c r="Z185" s="171"/>
      <c r="AA185" s="21"/>
      <c r="AB185" s="11"/>
      <c r="AC185" s="169" t="str">
        <f>IF(AD185="","",INDEX('Otras referencias'!K:L,MATCH(AD185,'Otras referencias'!L:L,0),1))</f>
        <v/>
      </c>
      <c r="AD185" s="67"/>
      <c r="AE185" s="173" t="str">
        <f t="shared" si="14"/>
        <v>---</v>
      </c>
      <c r="AI185" s="59" t="str">
        <f>IF(V185="","",INDEX('Otras referencias'!AO:AQ,MATCH(V185,'Otras referencias'!AO:AO,0),3))</f>
        <v/>
      </c>
      <c r="AJ185" s="59" t="str">
        <f>IF(SUMPRODUCT(--EXACT(K185&amp;M185,$AJ$2:AJ184)),"",K185&amp;M185)</f>
        <v/>
      </c>
      <c r="AK185" s="59" t="str">
        <f>IF(SUMPRODUCT(--EXACT(K185&amp;M185,$AJ$2:AJ184)),"",MAX($AK$3:AK184)+1)</f>
        <v/>
      </c>
    </row>
    <row r="186" spans="1:37" s="59" customFormat="1" ht="15" x14ac:dyDescent="0.25">
      <c r="A186" s="10">
        <f t="shared" si="16"/>
        <v>1</v>
      </c>
      <c r="B186" s="55" t="str">
        <f t="shared" si="17"/>
        <v/>
      </c>
      <c r="C186" s="55">
        <v>184</v>
      </c>
      <c r="D186" s="55" t="str">
        <f t="shared" si="15"/>
        <v/>
      </c>
      <c r="E186" s="56" t="str">
        <f t="shared" si="12"/>
        <v/>
      </c>
      <c r="F186" s="34" t="str">
        <f>IF(L186&lt;&gt;"",CONCATENATE(DIGITADOR!$B$2,$A$2,DIGITADOR!$M$1,A186),"")</f>
        <v/>
      </c>
      <c r="G186" s="36"/>
      <c r="H186" s="4"/>
      <c r="I186" s="60" t="str">
        <f t="shared" si="13"/>
        <v/>
      </c>
      <c r="J186" s="166" t="str">
        <f>IF(K186="","",INDEX('Otras referencias'!$AG:$AH,MATCH(K186,'Otras referencias'!$AG:$AG,0),2))</f>
        <v/>
      </c>
      <c r="K186" s="171"/>
      <c r="L186" s="58" t="str">
        <f>IF(J186="","",INDEX(referentes!$S:$W,MATCH(J186,referentes!$S:$S,0),1))</f>
        <v/>
      </c>
      <c r="M186" s="32"/>
      <c r="N186" s="42"/>
      <c r="O186" s="1"/>
      <c r="P186" s="225"/>
      <c r="Q186" s="226" t="str">
        <f>IF(P186="","",INDEX(referentes!$J:$K,MATCH(P186,referentes!$J:$J,0),2))</f>
        <v/>
      </c>
      <c r="R186" s="20"/>
      <c r="S186" s="26"/>
      <c r="T186" s="222"/>
      <c r="U186" s="223" t="str">
        <f>IF(T186="","",INDEX(referentes!D:E,MATCH(T186,referentes!D:D,0),2))</f>
        <v/>
      </c>
      <c r="V186" s="222"/>
      <c r="W186" s="224" t="str">
        <f>IF(V186="","",INDEX('Otras referencias'!AO:AQ,MATCH(V186,'Otras referencias'!AO:AO,0),2))</f>
        <v/>
      </c>
      <c r="X186" s="18"/>
      <c r="Y186" s="169" t="str">
        <f>IF(Z186="","",INDEX('Otras referencias'!H:I,MATCH(Z186,'Otras referencias'!I:I,0),1))</f>
        <v/>
      </c>
      <c r="Z186" s="171"/>
      <c r="AA186" s="20"/>
      <c r="AB186" s="12"/>
      <c r="AC186" s="169" t="str">
        <f>IF(AD186="","",INDEX('Otras referencias'!K:L,MATCH(AD186,'Otras referencias'!L:L,0),1))</f>
        <v/>
      </c>
      <c r="AD186" s="67"/>
      <c r="AE186" s="173" t="str">
        <f t="shared" si="14"/>
        <v>---</v>
      </c>
      <c r="AI186" s="59" t="str">
        <f>IF(V186="","",INDEX('Otras referencias'!AO:AQ,MATCH(V186,'Otras referencias'!AO:AO,0),3))</f>
        <v/>
      </c>
      <c r="AJ186" s="59" t="str">
        <f>IF(SUMPRODUCT(--EXACT(K186&amp;M186,$AJ$2:AJ185)),"",K186&amp;M186)</f>
        <v/>
      </c>
      <c r="AK186" s="59" t="str">
        <f>IF(SUMPRODUCT(--EXACT(K186&amp;M186,$AJ$2:AJ185)),"",MAX($AK$3:AK185)+1)</f>
        <v/>
      </c>
    </row>
    <row r="187" spans="1:37" s="59" customFormat="1" ht="15" x14ac:dyDescent="0.25">
      <c r="A187" s="10">
        <f t="shared" si="16"/>
        <v>1</v>
      </c>
      <c r="B187" s="55" t="str">
        <f t="shared" si="17"/>
        <v/>
      </c>
      <c r="C187" s="55">
        <v>185</v>
      </c>
      <c r="D187" s="55" t="str">
        <f t="shared" si="15"/>
        <v/>
      </c>
      <c r="E187" s="56" t="str">
        <f t="shared" si="12"/>
        <v/>
      </c>
      <c r="F187" s="34" t="str">
        <f>IF(L187&lt;&gt;"",CONCATENATE(DIGITADOR!$B$2,$A$2,DIGITADOR!$M$1,A187),"")</f>
        <v/>
      </c>
      <c r="G187" s="37"/>
      <c r="H187" s="4"/>
      <c r="I187" s="60" t="str">
        <f t="shared" si="13"/>
        <v/>
      </c>
      <c r="J187" s="166" t="str">
        <f>IF(K187="","",INDEX('Otras referencias'!$AG:$AH,MATCH(K187,'Otras referencias'!$AG:$AG,0),2))</f>
        <v/>
      </c>
      <c r="K187" s="171"/>
      <c r="L187" s="58" t="str">
        <f>IF(J187="","",INDEX(referentes!$S:$W,MATCH(J187,referentes!$S:$S,0),1))</f>
        <v/>
      </c>
      <c r="M187" s="32"/>
      <c r="N187" s="43"/>
      <c r="O187" s="1"/>
      <c r="P187" s="225"/>
      <c r="Q187" s="226" t="str">
        <f>IF(P187="","",INDEX(referentes!$J:$K,MATCH(P187,referentes!$J:$J,0),2))</f>
        <v/>
      </c>
      <c r="R187" s="21"/>
      <c r="S187" s="26"/>
      <c r="T187" s="222"/>
      <c r="U187" s="223" t="str">
        <f>IF(T187="","",INDEX(referentes!D:E,MATCH(T187,referentes!D:D,0),2))</f>
        <v/>
      </c>
      <c r="V187" s="222"/>
      <c r="W187" s="224" t="str">
        <f>IF(V187="","",INDEX('Otras referencias'!AO:AQ,MATCH(V187,'Otras referencias'!AO:AO,0),2))</f>
        <v/>
      </c>
      <c r="X187" s="18"/>
      <c r="Y187" s="169" t="str">
        <f>IF(Z187="","",INDEX('Otras referencias'!H:I,MATCH(Z187,'Otras referencias'!I:I,0),1))</f>
        <v/>
      </c>
      <c r="Z187" s="171"/>
      <c r="AA187" s="21"/>
      <c r="AB187" s="11"/>
      <c r="AC187" s="169" t="str">
        <f>IF(AD187="","",INDEX('Otras referencias'!K:L,MATCH(AD187,'Otras referencias'!L:L,0),1))</f>
        <v/>
      </c>
      <c r="AD187" s="67"/>
      <c r="AE187" s="173" t="str">
        <f t="shared" si="14"/>
        <v>---</v>
      </c>
      <c r="AI187" s="59" t="str">
        <f>IF(V187="","",INDEX('Otras referencias'!AO:AQ,MATCH(V187,'Otras referencias'!AO:AO,0),3))</f>
        <v/>
      </c>
      <c r="AJ187" s="59" t="str">
        <f>IF(SUMPRODUCT(--EXACT(K187&amp;M187,$AJ$2:AJ186)),"",K187&amp;M187)</f>
        <v/>
      </c>
      <c r="AK187" s="59" t="str">
        <f>IF(SUMPRODUCT(--EXACT(K187&amp;M187,$AJ$2:AJ186)),"",MAX($AK$3:AK186)+1)</f>
        <v/>
      </c>
    </row>
    <row r="188" spans="1:37" s="59" customFormat="1" ht="15" x14ac:dyDescent="0.25">
      <c r="A188" s="10">
        <f t="shared" si="16"/>
        <v>1</v>
      </c>
      <c r="B188" s="55" t="str">
        <f t="shared" si="17"/>
        <v/>
      </c>
      <c r="C188" s="55">
        <v>186</v>
      </c>
      <c r="D188" s="55" t="str">
        <f t="shared" si="15"/>
        <v/>
      </c>
      <c r="E188" s="56" t="str">
        <f t="shared" si="12"/>
        <v/>
      </c>
      <c r="F188" s="34" t="str">
        <f>IF(L188&lt;&gt;"",CONCATENATE(DIGITADOR!$B$2,$A$2,DIGITADOR!$M$1,A188),"")</f>
        <v/>
      </c>
      <c r="G188" s="36"/>
      <c r="H188" s="4"/>
      <c r="I188" s="60" t="str">
        <f t="shared" si="13"/>
        <v/>
      </c>
      <c r="J188" s="166" t="str">
        <f>IF(K188="","",INDEX('Otras referencias'!$AG:$AH,MATCH(K188,'Otras referencias'!$AG:$AG,0),2))</f>
        <v/>
      </c>
      <c r="K188" s="171"/>
      <c r="L188" s="58" t="str">
        <f>IF(J188="","",INDEX(referentes!$S:$W,MATCH(J188,referentes!$S:$S,0),1))</f>
        <v/>
      </c>
      <c r="M188" s="32"/>
      <c r="N188" s="42"/>
      <c r="O188" s="1"/>
      <c r="P188" s="225"/>
      <c r="Q188" s="226" t="str">
        <f>IF(P188="","",INDEX(referentes!$J:$K,MATCH(P188,referentes!$J:$J,0),2))</f>
        <v/>
      </c>
      <c r="R188" s="20"/>
      <c r="S188" s="26"/>
      <c r="T188" s="222"/>
      <c r="U188" s="223" t="str">
        <f>IF(T188="","",INDEX(referentes!D:E,MATCH(T188,referentes!D:D,0),2))</f>
        <v/>
      </c>
      <c r="V188" s="222"/>
      <c r="W188" s="224" t="str">
        <f>IF(V188="","",INDEX('Otras referencias'!AO:AQ,MATCH(V188,'Otras referencias'!AO:AO,0),2))</f>
        <v/>
      </c>
      <c r="X188" s="18"/>
      <c r="Y188" s="169" t="str">
        <f>IF(Z188="","",INDEX('Otras referencias'!H:I,MATCH(Z188,'Otras referencias'!I:I,0),1))</f>
        <v/>
      </c>
      <c r="Z188" s="171"/>
      <c r="AA188" s="20"/>
      <c r="AB188" s="12"/>
      <c r="AC188" s="169" t="str">
        <f>IF(AD188="","",INDEX('Otras referencias'!K:L,MATCH(AD188,'Otras referencias'!L:L,0),1))</f>
        <v/>
      </c>
      <c r="AD188" s="67"/>
      <c r="AE188" s="173" t="str">
        <f t="shared" si="14"/>
        <v>---</v>
      </c>
      <c r="AI188" s="59" t="str">
        <f>IF(V188="","",INDEX('Otras referencias'!AO:AQ,MATCH(V188,'Otras referencias'!AO:AO,0),3))</f>
        <v/>
      </c>
      <c r="AJ188" s="59" t="str">
        <f>IF(SUMPRODUCT(--EXACT(K188&amp;M188,$AJ$2:AJ187)),"",K188&amp;M188)</f>
        <v/>
      </c>
      <c r="AK188" s="59" t="str">
        <f>IF(SUMPRODUCT(--EXACT(K188&amp;M188,$AJ$2:AJ187)),"",MAX($AK$3:AK187)+1)</f>
        <v/>
      </c>
    </row>
    <row r="189" spans="1:37" s="59" customFormat="1" ht="15" x14ac:dyDescent="0.25">
      <c r="A189" s="10">
        <f t="shared" si="16"/>
        <v>1</v>
      </c>
      <c r="B189" s="55" t="str">
        <f t="shared" si="17"/>
        <v/>
      </c>
      <c r="C189" s="55">
        <v>187</v>
      </c>
      <c r="D189" s="55" t="str">
        <f t="shared" si="15"/>
        <v/>
      </c>
      <c r="E189" s="56" t="str">
        <f t="shared" si="12"/>
        <v/>
      </c>
      <c r="F189" s="34" t="str">
        <f>IF(L189&lt;&gt;"",CONCATENATE(DIGITADOR!$B$2,$A$2,DIGITADOR!$M$1,A189),"")</f>
        <v/>
      </c>
      <c r="G189" s="37"/>
      <c r="H189" s="4"/>
      <c r="I189" s="60" t="str">
        <f t="shared" si="13"/>
        <v/>
      </c>
      <c r="J189" s="166" t="str">
        <f>IF(K189="","",INDEX('Otras referencias'!$AG:$AH,MATCH(K189,'Otras referencias'!$AG:$AG,0),2))</f>
        <v/>
      </c>
      <c r="K189" s="171"/>
      <c r="L189" s="58" t="str">
        <f>IF(J189="","",INDEX(referentes!$S:$W,MATCH(J189,referentes!$S:$S,0),1))</f>
        <v/>
      </c>
      <c r="M189" s="32"/>
      <c r="N189" s="43"/>
      <c r="O189" s="1"/>
      <c r="P189" s="225"/>
      <c r="Q189" s="226" t="str">
        <f>IF(P189="","",INDEX(referentes!$J:$K,MATCH(P189,referentes!$J:$J,0),2))</f>
        <v/>
      </c>
      <c r="R189" s="21"/>
      <c r="S189" s="26"/>
      <c r="T189" s="222"/>
      <c r="U189" s="223" t="str">
        <f>IF(T189="","",INDEX(referentes!D:E,MATCH(T189,referentes!D:D,0),2))</f>
        <v/>
      </c>
      <c r="V189" s="222"/>
      <c r="W189" s="224" t="str">
        <f>IF(V189="","",INDEX('Otras referencias'!AO:AQ,MATCH(V189,'Otras referencias'!AO:AO,0),2))</f>
        <v/>
      </c>
      <c r="X189" s="18"/>
      <c r="Y189" s="169" t="str">
        <f>IF(Z189="","",INDEX('Otras referencias'!H:I,MATCH(Z189,'Otras referencias'!I:I,0),1))</f>
        <v/>
      </c>
      <c r="Z189" s="171"/>
      <c r="AA189" s="21"/>
      <c r="AB189" s="11"/>
      <c r="AC189" s="169" t="str">
        <f>IF(AD189="","",INDEX('Otras referencias'!K:L,MATCH(AD189,'Otras referencias'!L:L,0),1))</f>
        <v/>
      </c>
      <c r="AD189" s="67"/>
      <c r="AE189" s="173" t="str">
        <f t="shared" si="14"/>
        <v>---</v>
      </c>
      <c r="AI189" s="59" t="str">
        <f>IF(V189="","",INDEX('Otras referencias'!AO:AQ,MATCH(V189,'Otras referencias'!AO:AO,0),3))</f>
        <v/>
      </c>
      <c r="AJ189" s="59" t="str">
        <f>IF(SUMPRODUCT(--EXACT(K189&amp;M189,$AJ$2:AJ188)),"",K189&amp;M189)</f>
        <v/>
      </c>
      <c r="AK189" s="59" t="str">
        <f>IF(SUMPRODUCT(--EXACT(K189&amp;M189,$AJ$2:AJ188)),"",MAX($AK$3:AK188)+1)</f>
        <v/>
      </c>
    </row>
    <row r="190" spans="1:37" s="59" customFormat="1" ht="15" x14ac:dyDescent="0.25">
      <c r="A190" s="10">
        <f t="shared" si="16"/>
        <v>1</v>
      </c>
      <c r="B190" s="55" t="str">
        <f t="shared" si="17"/>
        <v/>
      </c>
      <c r="C190" s="55">
        <v>188</v>
      </c>
      <c r="D190" s="55" t="str">
        <f t="shared" si="15"/>
        <v/>
      </c>
      <c r="E190" s="56" t="str">
        <f t="shared" si="12"/>
        <v/>
      </c>
      <c r="F190" s="34" t="str">
        <f>IF(L190&lt;&gt;"",CONCATENATE(DIGITADOR!$B$2,$A$2,DIGITADOR!$M$1,A190),"")</f>
        <v/>
      </c>
      <c r="G190" s="36"/>
      <c r="H190" s="4"/>
      <c r="I190" s="60" t="str">
        <f t="shared" si="13"/>
        <v/>
      </c>
      <c r="J190" s="166" t="str">
        <f>IF(K190="","",INDEX('Otras referencias'!$AG:$AH,MATCH(K190,'Otras referencias'!$AG:$AG,0),2))</f>
        <v/>
      </c>
      <c r="K190" s="171"/>
      <c r="L190" s="58" t="str">
        <f>IF(J190="","",INDEX(referentes!$S:$W,MATCH(J190,referentes!$S:$S,0),1))</f>
        <v/>
      </c>
      <c r="M190" s="32"/>
      <c r="N190" s="42"/>
      <c r="O190" s="1"/>
      <c r="P190" s="225"/>
      <c r="Q190" s="226" t="str">
        <f>IF(P190="","",INDEX(referentes!$J:$K,MATCH(P190,referentes!$J:$J,0),2))</f>
        <v/>
      </c>
      <c r="R190" s="20"/>
      <c r="S190" s="26"/>
      <c r="T190" s="222"/>
      <c r="U190" s="223" t="str">
        <f>IF(T190="","",INDEX(referentes!D:E,MATCH(T190,referentes!D:D,0),2))</f>
        <v/>
      </c>
      <c r="V190" s="222"/>
      <c r="W190" s="224" t="str">
        <f>IF(V190="","",INDEX('Otras referencias'!AO:AQ,MATCH(V190,'Otras referencias'!AO:AO,0),2))</f>
        <v/>
      </c>
      <c r="X190" s="18"/>
      <c r="Y190" s="169" t="str">
        <f>IF(Z190="","",INDEX('Otras referencias'!H:I,MATCH(Z190,'Otras referencias'!I:I,0),1))</f>
        <v/>
      </c>
      <c r="Z190" s="171"/>
      <c r="AA190" s="20"/>
      <c r="AB190" s="12"/>
      <c r="AC190" s="169" t="str">
        <f>IF(AD190="","",INDEX('Otras referencias'!K:L,MATCH(AD190,'Otras referencias'!L:L,0),1))</f>
        <v/>
      </c>
      <c r="AD190" s="67"/>
      <c r="AE190" s="173" t="str">
        <f t="shared" si="14"/>
        <v>---</v>
      </c>
      <c r="AI190" s="59" t="str">
        <f>IF(V190="","",INDEX('Otras referencias'!AO:AQ,MATCH(V190,'Otras referencias'!AO:AO,0),3))</f>
        <v/>
      </c>
      <c r="AJ190" s="59" t="str">
        <f>IF(SUMPRODUCT(--EXACT(K190&amp;M190,$AJ$2:AJ189)),"",K190&amp;M190)</f>
        <v/>
      </c>
      <c r="AK190" s="59" t="str">
        <f>IF(SUMPRODUCT(--EXACT(K190&amp;M190,$AJ$2:AJ189)),"",MAX($AK$3:AK189)+1)</f>
        <v/>
      </c>
    </row>
    <row r="191" spans="1:37" s="59" customFormat="1" ht="15" x14ac:dyDescent="0.25">
      <c r="A191" s="10">
        <f t="shared" si="16"/>
        <v>1</v>
      </c>
      <c r="B191" s="55" t="str">
        <f t="shared" si="17"/>
        <v/>
      </c>
      <c r="C191" s="55">
        <v>189</v>
      </c>
      <c r="D191" s="55" t="str">
        <f t="shared" si="15"/>
        <v/>
      </c>
      <c r="E191" s="56" t="str">
        <f t="shared" si="12"/>
        <v/>
      </c>
      <c r="F191" s="34" t="str">
        <f>IF(L191&lt;&gt;"",CONCATENATE(DIGITADOR!$B$2,$A$2,DIGITADOR!$M$1,A191),"")</f>
        <v/>
      </c>
      <c r="G191" s="37"/>
      <c r="H191" s="4"/>
      <c r="I191" s="60" t="str">
        <f t="shared" si="13"/>
        <v/>
      </c>
      <c r="J191" s="166" t="str">
        <f>IF(K191="","",INDEX('Otras referencias'!$AG:$AH,MATCH(K191,'Otras referencias'!$AG:$AG,0),2))</f>
        <v/>
      </c>
      <c r="K191" s="171"/>
      <c r="L191" s="58" t="str">
        <f>IF(J191="","",INDEX(referentes!$S:$W,MATCH(J191,referentes!$S:$S,0),1))</f>
        <v/>
      </c>
      <c r="M191" s="32"/>
      <c r="N191" s="43"/>
      <c r="O191" s="1"/>
      <c r="P191" s="225"/>
      <c r="Q191" s="226" t="str">
        <f>IF(P191="","",INDEX(referentes!$J:$K,MATCH(P191,referentes!$J:$J,0),2))</f>
        <v/>
      </c>
      <c r="R191" s="21"/>
      <c r="S191" s="26"/>
      <c r="T191" s="222"/>
      <c r="U191" s="223" t="str">
        <f>IF(T191="","",INDEX(referentes!D:E,MATCH(T191,referentes!D:D,0),2))</f>
        <v/>
      </c>
      <c r="V191" s="222"/>
      <c r="W191" s="224" t="str">
        <f>IF(V191="","",INDEX('Otras referencias'!AO:AQ,MATCH(V191,'Otras referencias'!AO:AO,0),2))</f>
        <v/>
      </c>
      <c r="X191" s="18"/>
      <c r="Y191" s="169" t="str">
        <f>IF(Z191="","",INDEX('Otras referencias'!H:I,MATCH(Z191,'Otras referencias'!I:I,0),1))</f>
        <v/>
      </c>
      <c r="Z191" s="171"/>
      <c r="AA191" s="21"/>
      <c r="AB191" s="11"/>
      <c r="AC191" s="169" t="str">
        <f>IF(AD191="","",INDEX('Otras referencias'!K:L,MATCH(AD191,'Otras referencias'!L:L,0),1))</f>
        <v/>
      </c>
      <c r="AD191" s="67"/>
      <c r="AE191" s="173" t="str">
        <f t="shared" si="14"/>
        <v>---</v>
      </c>
      <c r="AI191" s="59" t="str">
        <f>IF(V191="","",INDEX('Otras referencias'!AO:AQ,MATCH(V191,'Otras referencias'!AO:AO,0),3))</f>
        <v/>
      </c>
      <c r="AJ191" s="59" t="str">
        <f>IF(SUMPRODUCT(--EXACT(K191&amp;M191,$AJ$2:AJ190)),"",K191&amp;M191)</f>
        <v/>
      </c>
      <c r="AK191" s="59" t="str">
        <f>IF(SUMPRODUCT(--EXACT(K191&amp;M191,$AJ$2:AJ190)),"",MAX($AK$3:AK190)+1)</f>
        <v/>
      </c>
    </row>
    <row r="192" spans="1:37" s="59" customFormat="1" ht="15" x14ac:dyDescent="0.25">
      <c r="A192" s="10">
        <f t="shared" si="16"/>
        <v>1</v>
      </c>
      <c r="B192" s="55" t="str">
        <f t="shared" si="17"/>
        <v/>
      </c>
      <c r="C192" s="55">
        <v>190</v>
      </c>
      <c r="D192" s="55" t="str">
        <f t="shared" si="15"/>
        <v/>
      </c>
      <c r="E192" s="56" t="str">
        <f t="shared" si="12"/>
        <v/>
      </c>
      <c r="F192" s="34" t="str">
        <f>IF(L192&lt;&gt;"",CONCATENATE(DIGITADOR!$B$2,$A$2,DIGITADOR!$M$1,A192),"")</f>
        <v/>
      </c>
      <c r="G192" s="36"/>
      <c r="H192" s="4"/>
      <c r="I192" s="60" t="str">
        <f t="shared" si="13"/>
        <v/>
      </c>
      <c r="J192" s="166" t="str">
        <f>IF(K192="","",INDEX('Otras referencias'!$AG:$AH,MATCH(K192,'Otras referencias'!$AG:$AG,0),2))</f>
        <v/>
      </c>
      <c r="K192" s="171"/>
      <c r="L192" s="58" t="str">
        <f>IF(J192="","",INDEX(referentes!$S:$W,MATCH(J192,referentes!$S:$S,0),1))</f>
        <v/>
      </c>
      <c r="M192" s="32"/>
      <c r="N192" s="42"/>
      <c r="O192" s="1"/>
      <c r="P192" s="225"/>
      <c r="Q192" s="226" t="str">
        <f>IF(P192="","",INDEX(referentes!$J:$K,MATCH(P192,referentes!$J:$J,0),2))</f>
        <v/>
      </c>
      <c r="R192" s="20"/>
      <c r="S192" s="26"/>
      <c r="T192" s="222"/>
      <c r="U192" s="223" t="str">
        <f>IF(T192="","",INDEX(referentes!D:E,MATCH(T192,referentes!D:D,0),2))</f>
        <v/>
      </c>
      <c r="V192" s="222"/>
      <c r="W192" s="224" t="str">
        <f>IF(V192="","",INDEX('Otras referencias'!AO:AQ,MATCH(V192,'Otras referencias'!AO:AO,0),2))</f>
        <v/>
      </c>
      <c r="X192" s="18"/>
      <c r="Y192" s="169" t="str">
        <f>IF(Z192="","",INDEX('Otras referencias'!H:I,MATCH(Z192,'Otras referencias'!I:I,0),1))</f>
        <v/>
      </c>
      <c r="Z192" s="171"/>
      <c r="AA192" s="20"/>
      <c r="AB192" s="12"/>
      <c r="AC192" s="169" t="str">
        <f>IF(AD192="","",INDEX('Otras referencias'!K:L,MATCH(AD192,'Otras referencias'!L:L,0),1))</f>
        <v/>
      </c>
      <c r="AD192" s="67"/>
      <c r="AE192" s="173" t="str">
        <f t="shared" si="14"/>
        <v>---</v>
      </c>
      <c r="AI192" s="59" t="str">
        <f>IF(V192="","",INDEX('Otras referencias'!AO:AQ,MATCH(V192,'Otras referencias'!AO:AO,0),3))</f>
        <v/>
      </c>
      <c r="AJ192" s="59" t="str">
        <f>IF(SUMPRODUCT(--EXACT(K192&amp;M192,$AJ$2:AJ191)),"",K192&amp;M192)</f>
        <v/>
      </c>
      <c r="AK192" s="59" t="str">
        <f>IF(SUMPRODUCT(--EXACT(K192&amp;M192,$AJ$2:AJ191)),"",MAX($AK$3:AK191)+1)</f>
        <v/>
      </c>
    </row>
    <row r="193" spans="1:37" s="59" customFormat="1" ht="15" x14ac:dyDescent="0.25">
      <c r="A193" s="10">
        <f t="shared" si="16"/>
        <v>1</v>
      </c>
      <c r="B193" s="55" t="str">
        <f t="shared" si="17"/>
        <v/>
      </c>
      <c r="C193" s="55">
        <v>191</v>
      </c>
      <c r="D193" s="55" t="str">
        <f t="shared" si="15"/>
        <v/>
      </c>
      <c r="E193" s="56" t="str">
        <f t="shared" si="12"/>
        <v/>
      </c>
      <c r="F193" s="34" t="str">
        <f>IF(L193&lt;&gt;"",CONCATENATE(DIGITADOR!$B$2,$A$2,DIGITADOR!$M$1,A193),"")</f>
        <v/>
      </c>
      <c r="G193" s="37"/>
      <c r="H193" s="4"/>
      <c r="I193" s="60" t="str">
        <f t="shared" si="13"/>
        <v/>
      </c>
      <c r="J193" s="166" t="str">
        <f>IF(K193="","",INDEX('Otras referencias'!$AG:$AH,MATCH(K193,'Otras referencias'!$AG:$AG,0),2))</f>
        <v/>
      </c>
      <c r="K193" s="171"/>
      <c r="L193" s="58" t="str">
        <f>IF(J193="","",INDEX(referentes!$S:$W,MATCH(J193,referentes!$S:$S,0),1))</f>
        <v/>
      </c>
      <c r="M193" s="32"/>
      <c r="N193" s="43"/>
      <c r="O193" s="1"/>
      <c r="P193" s="225"/>
      <c r="Q193" s="226" t="str">
        <f>IF(P193="","",INDEX(referentes!$J:$K,MATCH(P193,referentes!$J:$J,0),2))</f>
        <v/>
      </c>
      <c r="R193" s="21"/>
      <c r="S193" s="26"/>
      <c r="T193" s="222"/>
      <c r="U193" s="223" t="str">
        <f>IF(T193="","",INDEX(referentes!D:E,MATCH(T193,referentes!D:D,0),2))</f>
        <v/>
      </c>
      <c r="V193" s="222"/>
      <c r="W193" s="224" t="str">
        <f>IF(V193="","",INDEX('Otras referencias'!AO:AQ,MATCH(V193,'Otras referencias'!AO:AO,0),2))</f>
        <v/>
      </c>
      <c r="X193" s="18"/>
      <c r="Y193" s="169" t="str">
        <f>IF(Z193="","",INDEX('Otras referencias'!H:I,MATCH(Z193,'Otras referencias'!I:I,0),1))</f>
        <v/>
      </c>
      <c r="Z193" s="171"/>
      <c r="AA193" s="21"/>
      <c r="AB193" s="11"/>
      <c r="AC193" s="169" t="str">
        <f>IF(AD193="","",INDEX('Otras referencias'!K:L,MATCH(AD193,'Otras referencias'!L:L,0),1))</f>
        <v/>
      </c>
      <c r="AD193" s="67"/>
      <c r="AE193" s="173" t="str">
        <f t="shared" si="14"/>
        <v>---</v>
      </c>
      <c r="AI193" s="59" t="str">
        <f>IF(V193="","",INDEX('Otras referencias'!AO:AQ,MATCH(V193,'Otras referencias'!AO:AO,0),3))</f>
        <v/>
      </c>
      <c r="AJ193" s="59" t="str">
        <f>IF(SUMPRODUCT(--EXACT(K193&amp;M193,$AJ$2:AJ192)),"",K193&amp;M193)</f>
        <v/>
      </c>
      <c r="AK193" s="59" t="str">
        <f>IF(SUMPRODUCT(--EXACT(K193&amp;M193,$AJ$2:AJ192)),"",MAX($AK$3:AK192)+1)</f>
        <v/>
      </c>
    </row>
    <row r="194" spans="1:37" s="59" customFormat="1" ht="15" x14ac:dyDescent="0.25">
      <c r="A194" s="10">
        <f t="shared" si="16"/>
        <v>1</v>
      </c>
      <c r="B194" s="55" t="str">
        <f t="shared" si="17"/>
        <v/>
      </c>
      <c r="C194" s="55">
        <v>192</v>
      </c>
      <c r="D194" s="55" t="str">
        <f t="shared" si="15"/>
        <v/>
      </c>
      <c r="E194" s="56" t="str">
        <f t="shared" si="12"/>
        <v/>
      </c>
      <c r="F194" s="34" t="str">
        <f>IF(L194&lt;&gt;"",CONCATENATE(DIGITADOR!$B$2,$A$2,DIGITADOR!$M$1,A194),"")</f>
        <v/>
      </c>
      <c r="G194" s="36"/>
      <c r="H194" s="4"/>
      <c r="I194" s="60" t="str">
        <f t="shared" si="13"/>
        <v/>
      </c>
      <c r="J194" s="166" t="str">
        <f>IF(K194="","",INDEX('Otras referencias'!$AG:$AH,MATCH(K194,'Otras referencias'!$AG:$AG,0),2))</f>
        <v/>
      </c>
      <c r="K194" s="171"/>
      <c r="L194" s="58" t="str">
        <f>IF(J194="","",INDEX(referentes!$S:$W,MATCH(J194,referentes!$S:$S,0),1))</f>
        <v/>
      </c>
      <c r="M194" s="32"/>
      <c r="N194" s="42"/>
      <c r="O194" s="1"/>
      <c r="P194" s="225"/>
      <c r="Q194" s="226" t="str">
        <f>IF(P194="","",INDEX(referentes!$J:$K,MATCH(P194,referentes!$J:$J,0),2))</f>
        <v/>
      </c>
      <c r="R194" s="20"/>
      <c r="S194" s="26"/>
      <c r="T194" s="222"/>
      <c r="U194" s="223" t="str">
        <f>IF(T194="","",INDEX(referentes!D:E,MATCH(T194,referentes!D:D,0),2))</f>
        <v/>
      </c>
      <c r="V194" s="222"/>
      <c r="W194" s="224" t="str">
        <f>IF(V194="","",INDEX('Otras referencias'!AO:AQ,MATCH(V194,'Otras referencias'!AO:AO,0),2))</f>
        <v/>
      </c>
      <c r="X194" s="18"/>
      <c r="Y194" s="169" t="str">
        <f>IF(Z194="","",INDEX('Otras referencias'!H:I,MATCH(Z194,'Otras referencias'!I:I,0),1))</f>
        <v/>
      </c>
      <c r="Z194" s="171"/>
      <c r="AA194" s="20"/>
      <c r="AB194" s="12"/>
      <c r="AC194" s="169" t="str">
        <f>IF(AD194="","",INDEX('Otras referencias'!K:L,MATCH(AD194,'Otras referencias'!L:L,0),1))</f>
        <v/>
      </c>
      <c r="AD194" s="67"/>
      <c r="AE194" s="173" t="str">
        <f t="shared" si="14"/>
        <v>---</v>
      </c>
      <c r="AI194" s="59" t="str">
        <f>IF(V194="","",INDEX('Otras referencias'!AO:AQ,MATCH(V194,'Otras referencias'!AO:AO,0),3))</f>
        <v/>
      </c>
      <c r="AJ194" s="59" t="str">
        <f>IF(SUMPRODUCT(--EXACT(K194&amp;M194,$AJ$2:AJ193)),"",K194&amp;M194)</f>
        <v/>
      </c>
      <c r="AK194" s="59" t="str">
        <f>IF(SUMPRODUCT(--EXACT(K194&amp;M194,$AJ$2:AJ193)),"",MAX($AK$3:AK193)+1)</f>
        <v/>
      </c>
    </row>
    <row r="195" spans="1:37" s="59" customFormat="1" ht="15" x14ac:dyDescent="0.25">
      <c r="A195" s="10">
        <f t="shared" si="16"/>
        <v>1</v>
      </c>
      <c r="B195" s="55" t="str">
        <f t="shared" si="17"/>
        <v/>
      </c>
      <c r="C195" s="55">
        <v>193</v>
      </c>
      <c r="D195" s="55" t="str">
        <f t="shared" si="15"/>
        <v/>
      </c>
      <c r="E195" s="56" t="str">
        <f t="shared" ref="E195:E258" si="18">CONCATENATE(I195,L195)</f>
        <v/>
      </c>
      <c r="F195" s="34" t="str">
        <f>IF(L195&lt;&gt;"",CONCATENATE(DIGITADOR!$B$2,$A$2,DIGITADOR!$M$1,A195),"")</f>
        <v/>
      </c>
      <c r="G195" s="37"/>
      <c r="H195" s="4"/>
      <c r="I195" s="60" t="str">
        <f t="shared" ref="I195:I258" si="19">IF(G195&lt;&gt;"",G195+H195,"")</f>
        <v/>
      </c>
      <c r="J195" s="166" t="str">
        <f>IF(K195="","",INDEX('Otras referencias'!$AG:$AH,MATCH(K195,'Otras referencias'!$AG:$AG,0),2))</f>
        <v/>
      </c>
      <c r="K195" s="171"/>
      <c r="L195" s="58" t="str">
        <f>IF(J195="","",INDEX(referentes!$S:$W,MATCH(J195,referentes!$S:$S,0),1))</f>
        <v/>
      </c>
      <c r="M195" s="32"/>
      <c r="N195" s="43"/>
      <c r="O195" s="1"/>
      <c r="P195" s="225"/>
      <c r="Q195" s="226" t="str">
        <f>IF(P195="","",INDEX(referentes!$J:$K,MATCH(P195,referentes!$J:$J,0),2))</f>
        <v/>
      </c>
      <c r="R195" s="21"/>
      <c r="S195" s="26"/>
      <c r="T195" s="222"/>
      <c r="U195" s="223" t="str">
        <f>IF(T195="","",INDEX(referentes!D:E,MATCH(T195,referentes!D:D,0),2))</f>
        <v/>
      </c>
      <c r="V195" s="222"/>
      <c r="W195" s="224" t="str">
        <f>IF(V195="","",INDEX('Otras referencias'!AO:AQ,MATCH(V195,'Otras referencias'!AO:AO,0),2))</f>
        <v/>
      </c>
      <c r="X195" s="18"/>
      <c r="Y195" s="169" t="str">
        <f>IF(Z195="","",INDEX('Otras referencias'!H:I,MATCH(Z195,'Otras referencias'!I:I,0),1))</f>
        <v/>
      </c>
      <c r="Z195" s="171"/>
      <c r="AA195" s="21"/>
      <c r="AB195" s="11"/>
      <c r="AC195" s="169" t="str">
        <f>IF(AD195="","",INDEX('Otras referencias'!K:L,MATCH(AD195,'Otras referencias'!L:L,0),1))</f>
        <v/>
      </c>
      <c r="AD195" s="67"/>
      <c r="AE195" s="173" t="str">
        <f t="shared" ref="AE195:AE258" si="20">K195&amp;"-"&amp;M195&amp;"-"&amp;P195&amp;"-"&amp;R195</f>
        <v>---</v>
      </c>
      <c r="AI195" s="59" t="str">
        <f>IF(V195="","",INDEX('Otras referencias'!AO:AQ,MATCH(V195,'Otras referencias'!AO:AO,0),3))</f>
        <v/>
      </c>
      <c r="AJ195" s="59" t="str">
        <f>IF(SUMPRODUCT(--EXACT(K195&amp;M195,$AJ$2:AJ194)),"",K195&amp;M195)</f>
        <v/>
      </c>
      <c r="AK195" s="59" t="str">
        <f>IF(SUMPRODUCT(--EXACT(K195&amp;M195,$AJ$2:AJ194)),"",MAX($AK$3:AK194)+1)</f>
        <v/>
      </c>
    </row>
    <row r="196" spans="1:37" s="59" customFormat="1" ht="15" x14ac:dyDescent="0.25">
      <c r="A196" s="10">
        <f t="shared" si="16"/>
        <v>1</v>
      </c>
      <c r="B196" s="55" t="str">
        <f t="shared" si="17"/>
        <v/>
      </c>
      <c r="C196" s="55">
        <v>194</v>
      </c>
      <c r="D196" s="55" t="str">
        <f t="shared" ref="D196:D259" si="21">IF(L196="","",CONCATENATE(C196,F196))</f>
        <v/>
      </c>
      <c r="E196" s="56" t="str">
        <f t="shared" si="18"/>
        <v/>
      </c>
      <c r="F196" s="34" t="str">
        <f>IF(L196&lt;&gt;"",CONCATENATE(DIGITADOR!$B$2,$A$2,DIGITADOR!$M$1,A196),"")</f>
        <v/>
      </c>
      <c r="G196" s="36"/>
      <c r="H196" s="4"/>
      <c r="I196" s="60" t="str">
        <f t="shared" si="19"/>
        <v/>
      </c>
      <c r="J196" s="166" t="str">
        <f>IF(K196="","",INDEX('Otras referencias'!$AG:$AH,MATCH(K196,'Otras referencias'!$AG:$AG,0),2))</f>
        <v/>
      </c>
      <c r="K196" s="171"/>
      <c r="L196" s="58" t="str">
        <f>IF(J196="","",INDEX(referentes!$S:$W,MATCH(J196,referentes!$S:$S,0),1))</f>
        <v/>
      </c>
      <c r="M196" s="32"/>
      <c r="N196" s="42"/>
      <c r="O196" s="1"/>
      <c r="P196" s="225"/>
      <c r="Q196" s="226" t="str">
        <f>IF(P196="","",INDEX(referentes!$J:$K,MATCH(P196,referentes!$J:$J,0),2))</f>
        <v/>
      </c>
      <c r="R196" s="20"/>
      <c r="S196" s="26"/>
      <c r="T196" s="222"/>
      <c r="U196" s="223" t="str">
        <f>IF(T196="","",INDEX(referentes!D:E,MATCH(T196,referentes!D:D,0),2))</f>
        <v/>
      </c>
      <c r="V196" s="222"/>
      <c r="W196" s="224" t="str">
        <f>IF(V196="","",INDEX('Otras referencias'!AO:AQ,MATCH(V196,'Otras referencias'!AO:AO,0),2))</f>
        <v/>
      </c>
      <c r="X196" s="18"/>
      <c r="Y196" s="169" t="str">
        <f>IF(Z196="","",INDEX('Otras referencias'!H:I,MATCH(Z196,'Otras referencias'!I:I,0),1))</f>
        <v/>
      </c>
      <c r="Z196" s="171"/>
      <c r="AA196" s="20"/>
      <c r="AB196" s="12"/>
      <c r="AC196" s="169" t="str">
        <f>IF(AD196="","",INDEX('Otras referencias'!K:L,MATCH(AD196,'Otras referencias'!L:L,0),1))</f>
        <v/>
      </c>
      <c r="AD196" s="67"/>
      <c r="AE196" s="173" t="str">
        <f t="shared" si="20"/>
        <v>---</v>
      </c>
      <c r="AI196" s="59" t="str">
        <f>IF(V196="","",INDEX('Otras referencias'!AO:AQ,MATCH(V196,'Otras referencias'!AO:AO,0),3))</f>
        <v/>
      </c>
      <c r="AJ196" s="59" t="str">
        <f>IF(SUMPRODUCT(--EXACT(K196&amp;M196,$AJ$2:AJ195)),"",K196&amp;M196)</f>
        <v/>
      </c>
      <c r="AK196" s="59" t="str">
        <f>IF(SUMPRODUCT(--EXACT(K196&amp;M196,$AJ$2:AJ195)),"",MAX($AK$3:AK195)+1)</f>
        <v/>
      </c>
    </row>
    <row r="197" spans="1:37" s="59" customFormat="1" ht="15" x14ac:dyDescent="0.25">
      <c r="A197" s="10">
        <f t="shared" ref="A197:A260" si="22">IF(L197=L196,A196,A196+1)</f>
        <v>1</v>
      </c>
      <c r="B197" s="55" t="str">
        <f t="shared" ref="B197:B260" si="23">IF(F197&lt;&gt;F196, F197,"")</f>
        <v/>
      </c>
      <c r="C197" s="55">
        <v>195</v>
      </c>
      <c r="D197" s="55" t="str">
        <f t="shared" si="21"/>
        <v/>
      </c>
      <c r="E197" s="56" t="str">
        <f t="shared" si="18"/>
        <v/>
      </c>
      <c r="F197" s="34" t="str">
        <f>IF(L197&lt;&gt;"",CONCATENATE(DIGITADOR!$B$2,$A$2,DIGITADOR!$M$1,A197),"")</f>
        <v/>
      </c>
      <c r="G197" s="37"/>
      <c r="H197" s="4"/>
      <c r="I197" s="60" t="str">
        <f t="shared" si="19"/>
        <v/>
      </c>
      <c r="J197" s="166" t="str">
        <f>IF(K197="","",INDEX('Otras referencias'!$AG:$AH,MATCH(K197,'Otras referencias'!$AG:$AG,0),2))</f>
        <v/>
      </c>
      <c r="K197" s="171"/>
      <c r="L197" s="58" t="str">
        <f>IF(J197="","",INDEX(referentes!$S:$W,MATCH(J197,referentes!$S:$S,0),1))</f>
        <v/>
      </c>
      <c r="M197" s="32"/>
      <c r="N197" s="43"/>
      <c r="O197" s="1"/>
      <c r="P197" s="225"/>
      <c r="Q197" s="226" t="str">
        <f>IF(P197="","",INDEX(referentes!$J:$K,MATCH(P197,referentes!$J:$J,0),2))</f>
        <v/>
      </c>
      <c r="R197" s="21"/>
      <c r="S197" s="26"/>
      <c r="T197" s="222"/>
      <c r="U197" s="223" t="str">
        <f>IF(T197="","",INDEX(referentes!D:E,MATCH(T197,referentes!D:D,0),2))</f>
        <v/>
      </c>
      <c r="V197" s="222"/>
      <c r="W197" s="224" t="str">
        <f>IF(V197="","",INDEX('Otras referencias'!AO:AQ,MATCH(V197,'Otras referencias'!AO:AO,0),2))</f>
        <v/>
      </c>
      <c r="X197" s="18"/>
      <c r="Y197" s="169" t="str">
        <f>IF(Z197="","",INDEX('Otras referencias'!H:I,MATCH(Z197,'Otras referencias'!I:I,0),1))</f>
        <v/>
      </c>
      <c r="Z197" s="171"/>
      <c r="AA197" s="21"/>
      <c r="AB197" s="11"/>
      <c r="AC197" s="169" t="str">
        <f>IF(AD197="","",INDEX('Otras referencias'!K:L,MATCH(AD197,'Otras referencias'!L:L,0),1))</f>
        <v/>
      </c>
      <c r="AD197" s="67"/>
      <c r="AE197" s="173" t="str">
        <f t="shared" si="20"/>
        <v>---</v>
      </c>
      <c r="AI197" s="59" t="str">
        <f>IF(V197="","",INDEX('Otras referencias'!AO:AQ,MATCH(V197,'Otras referencias'!AO:AO,0),3))</f>
        <v/>
      </c>
      <c r="AJ197" s="59" t="str">
        <f>IF(SUMPRODUCT(--EXACT(K197&amp;M197,$AJ$2:AJ196)),"",K197&amp;M197)</f>
        <v/>
      </c>
      <c r="AK197" s="59" t="str">
        <f>IF(SUMPRODUCT(--EXACT(K197&amp;M197,$AJ$2:AJ196)),"",MAX($AK$3:AK196)+1)</f>
        <v/>
      </c>
    </row>
    <row r="198" spans="1:37" s="59" customFormat="1" ht="15" x14ac:dyDescent="0.25">
      <c r="A198" s="10">
        <f t="shared" si="22"/>
        <v>1</v>
      </c>
      <c r="B198" s="55" t="str">
        <f t="shared" si="23"/>
        <v/>
      </c>
      <c r="C198" s="55">
        <v>196</v>
      </c>
      <c r="D198" s="55" t="str">
        <f t="shared" si="21"/>
        <v/>
      </c>
      <c r="E198" s="56" t="str">
        <f t="shared" si="18"/>
        <v/>
      </c>
      <c r="F198" s="34" t="str">
        <f>IF(L198&lt;&gt;"",CONCATENATE(DIGITADOR!$B$2,$A$2,DIGITADOR!$M$1,A198),"")</f>
        <v/>
      </c>
      <c r="G198" s="36"/>
      <c r="H198" s="4"/>
      <c r="I198" s="60" t="str">
        <f t="shared" si="19"/>
        <v/>
      </c>
      <c r="J198" s="166" t="str">
        <f>IF(K198="","",INDEX('Otras referencias'!$AG:$AH,MATCH(K198,'Otras referencias'!$AG:$AG,0),2))</f>
        <v/>
      </c>
      <c r="K198" s="171"/>
      <c r="L198" s="58" t="str">
        <f>IF(J198="","",INDEX(referentes!$S:$W,MATCH(J198,referentes!$S:$S,0),1))</f>
        <v/>
      </c>
      <c r="M198" s="32"/>
      <c r="N198" s="42"/>
      <c r="O198" s="1"/>
      <c r="P198" s="225"/>
      <c r="Q198" s="226" t="str">
        <f>IF(P198="","",INDEX(referentes!$J:$K,MATCH(P198,referentes!$J:$J,0),2))</f>
        <v/>
      </c>
      <c r="R198" s="20"/>
      <c r="S198" s="26"/>
      <c r="T198" s="222"/>
      <c r="U198" s="223" t="str">
        <f>IF(T198="","",INDEX(referentes!D:E,MATCH(T198,referentes!D:D,0),2))</f>
        <v/>
      </c>
      <c r="V198" s="222"/>
      <c r="W198" s="224" t="str">
        <f>IF(V198="","",INDEX('Otras referencias'!AO:AQ,MATCH(V198,'Otras referencias'!AO:AO,0),2))</f>
        <v/>
      </c>
      <c r="X198" s="18"/>
      <c r="Y198" s="169" t="str">
        <f>IF(Z198="","",INDEX('Otras referencias'!H:I,MATCH(Z198,'Otras referencias'!I:I,0),1))</f>
        <v/>
      </c>
      <c r="Z198" s="171"/>
      <c r="AA198" s="20"/>
      <c r="AB198" s="12"/>
      <c r="AC198" s="169" t="str">
        <f>IF(AD198="","",INDEX('Otras referencias'!K:L,MATCH(AD198,'Otras referencias'!L:L,0),1))</f>
        <v/>
      </c>
      <c r="AD198" s="67"/>
      <c r="AE198" s="173" t="str">
        <f t="shared" si="20"/>
        <v>---</v>
      </c>
      <c r="AI198" s="59" t="str">
        <f>IF(V198="","",INDEX('Otras referencias'!AO:AQ,MATCH(V198,'Otras referencias'!AO:AO,0),3))</f>
        <v/>
      </c>
      <c r="AJ198" s="59" t="str">
        <f>IF(SUMPRODUCT(--EXACT(K198&amp;M198,$AJ$2:AJ197)),"",K198&amp;M198)</f>
        <v/>
      </c>
      <c r="AK198" s="59" t="str">
        <f>IF(SUMPRODUCT(--EXACT(K198&amp;M198,$AJ$2:AJ197)),"",MAX($AK$3:AK197)+1)</f>
        <v/>
      </c>
    </row>
    <row r="199" spans="1:37" s="59" customFormat="1" ht="15" x14ac:dyDescent="0.25">
      <c r="A199" s="10">
        <f t="shared" si="22"/>
        <v>1</v>
      </c>
      <c r="B199" s="55" t="str">
        <f t="shared" si="23"/>
        <v/>
      </c>
      <c r="C199" s="55">
        <v>197</v>
      </c>
      <c r="D199" s="55" t="str">
        <f t="shared" si="21"/>
        <v/>
      </c>
      <c r="E199" s="56" t="str">
        <f t="shared" si="18"/>
        <v/>
      </c>
      <c r="F199" s="34" t="str">
        <f>IF(L199&lt;&gt;"",CONCATENATE(DIGITADOR!$B$2,$A$2,DIGITADOR!$M$1,A199),"")</f>
        <v/>
      </c>
      <c r="G199" s="37"/>
      <c r="H199" s="4"/>
      <c r="I199" s="60" t="str">
        <f t="shared" si="19"/>
        <v/>
      </c>
      <c r="J199" s="166" t="str">
        <f>IF(K199="","",INDEX('Otras referencias'!$AG:$AH,MATCH(K199,'Otras referencias'!$AG:$AG,0),2))</f>
        <v/>
      </c>
      <c r="K199" s="171"/>
      <c r="L199" s="58" t="str">
        <f>IF(J199="","",INDEX(referentes!$S:$W,MATCH(J199,referentes!$S:$S,0),1))</f>
        <v/>
      </c>
      <c r="M199" s="32"/>
      <c r="N199" s="43"/>
      <c r="O199" s="1"/>
      <c r="P199" s="225"/>
      <c r="Q199" s="226" t="str">
        <f>IF(P199="","",INDEX(referentes!$J:$K,MATCH(P199,referentes!$J:$J,0),2))</f>
        <v/>
      </c>
      <c r="R199" s="21"/>
      <c r="S199" s="26"/>
      <c r="T199" s="222"/>
      <c r="U199" s="223" t="str">
        <f>IF(T199="","",INDEX(referentes!D:E,MATCH(T199,referentes!D:D,0),2))</f>
        <v/>
      </c>
      <c r="V199" s="222"/>
      <c r="W199" s="224" t="str">
        <f>IF(V199="","",INDEX('Otras referencias'!AO:AQ,MATCH(V199,'Otras referencias'!AO:AO,0),2))</f>
        <v/>
      </c>
      <c r="X199" s="18"/>
      <c r="Y199" s="169" t="str">
        <f>IF(Z199="","",INDEX('Otras referencias'!H:I,MATCH(Z199,'Otras referencias'!I:I,0),1))</f>
        <v/>
      </c>
      <c r="Z199" s="171"/>
      <c r="AA199" s="21"/>
      <c r="AB199" s="11"/>
      <c r="AC199" s="169" t="str">
        <f>IF(AD199="","",INDEX('Otras referencias'!K:L,MATCH(AD199,'Otras referencias'!L:L,0),1))</f>
        <v/>
      </c>
      <c r="AD199" s="67"/>
      <c r="AE199" s="173" t="str">
        <f t="shared" si="20"/>
        <v>---</v>
      </c>
      <c r="AI199" s="59" t="str">
        <f>IF(V199="","",INDEX('Otras referencias'!AO:AQ,MATCH(V199,'Otras referencias'!AO:AO,0),3))</f>
        <v/>
      </c>
      <c r="AJ199" s="59" t="str">
        <f>IF(SUMPRODUCT(--EXACT(K199&amp;M199,$AJ$2:AJ198)),"",K199&amp;M199)</f>
        <v/>
      </c>
      <c r="AK199" s="59" t="str">
        <f>IF(SUMPRODUCT(--EXACT(K199&amp;M199,$AJ$2:AJ198)),"",MAX($AK$3:AK198)+1)</f>
        <v/>
      </c>
    </row>
    <row r="200" spans="1:37" s="59" customFormat="1" ht="15" x14ac:dyDescent="0.25">
      <c r="A200" s="10">
        <f t="shared" si="22"/>
        <v>1</v>
      </c>
      <c r="B200" s="55" t="str">
        <f t="shared" si="23"/>
        <v/>
      </c>
      <c r="C200" s="55">
        <v>198</v>
      </c>
      <c r="D200" s="55" t="str">
        <f t="shared" si="21"/>
        <v/>
      </c>
      <c r="E200" s="56" t="str">
        <f t="shared" si="18"/>
        <v/>
      </c>
      <c r="F200" s="34" t="str">
        <f>IF(L200&lt;&gt;"",CONCATENATE(DIGITADOR!$B$2,$A$2,DIGITADOR!$M$1,A200),"")</f>
        <v/>
      </c>
      <c r="G200" s="36"/>
      <c r="H200" s="4"/>
      <c r="I200" s="60" t="str">
        <f t="shared" si="19"/>
        <v/>
      </c>
      <c r="J200" s="166" t="str">
        <f>IF(K200="","",INDEX('Otras referencias'!$AG:$AH,MATCH(K200,'Otras referencias'!$AG:$AG,0),2))</f>
        <v/>
      </c>
      <c r="K200" s="171"/>
      <c r="L200" s="58" t="str">
        <f>IF(J200="","",INDEX(referentes!$S:$W,MATCH(J200,referentes!$S:$S,0),1))</f>
        <v/>
      </c>
      <c r="M200" s="32"/>
      <c r="N200" s="42"/>
      <c r="O200" s="1"/>
      <c r="P200" s="225"/>
      <c r="Q200" s="226" t="str">
        <f>IF(P200="","",INDEX(referentes!$J:$K,MATCH(P200,referentes!$J:$J,0),2))</f>
        <v/>
      </c>
      <c r="R200" s="20"/>
      <c r="S200" s="26"/>
      <c r="T200" s="222"/>
      <c r="U200" s="223" t="str">
        <f>IF(T200="","",INDEX(referentes!D:E,MATCH(T200,referentes!D:D,0),2))</f>
        <v/>
      </c>
      <c r="V200" s="222"/>
      <c r="W200" s="224" t="str">
        <f>IF(V200="","",INDEX('Otras referencias'!AO:AQ,MATCH(V200,'Otras referencias'!AO:AO,0),2))</f>
        <v/>
      </c>
      <c r="X200" s="18"/>
      <c r="Y200" s="169" t="str">
        <f>IF(Z200="","",INDEX('Otras referencias'!H:I,MATCH(Z200,'Otras referencias'!I:I,0),1))</f>
        <v/>
      </c>
      <c r="Z200" s="171"/>
      <c r="AA200" s="20"/>
      <c r="AB200" s="12"/>
      <c r="AC200" s="169" t="str">
        <f>IF(AD200="","",INDEX('Otras referencias'!K:L,MATCH(AD200,'Otras referencias'!L:L,0),1))</f>
        <v/>
      </c>
      <c r="AD200" s="67"/>
      <c r="AE200" s="173" t="str">
        <f t="shared" si="20"/>
        <v>---</v>
      </c>
      <c r="AI200" s="59" t="str">
        <f>IF(V200="","",INDEX('Otras referencias'!AO:AQ,MATCH(V200,'Otras referencias'!AO:AO,0),3))</f>
        <v/>
      </c>
      <c r="AJ200" s="59" t="str">
        <f>IF(SUMPRODUCT(--EXACT(K200&amp;M200,$AJ$2:AJ199)),"",K200&amp;M200)</f>
        <v/>
      </c>
      <c r="AK200" s="59" t="str">
        <f>IF(SUMPRODUCT(--EXACT(K200&amp;M200,$AJ$2:AJ199)),"",MAX($AK$3:AK199)+1)</f>
        <v/>
      </c>
    </row>
    <row r="201" spans="1:37" s="59" customFormat="1" ht="15" x14ac:dyDescent="0.25">
      <c r="A201" s="10">
        <f t="shared" si="22"/>
        <v>1</v>
      </c>
      <c r="B201" s="55" t="str">
        <f t="shared" si="23"/>
        <v/>
      </c>
      <c r="C201" s="55">
        <v>199</v>
      </c>
      <c r="D201" s="55" t="str">
        <f t="shared" si="21"/>
        <v/>
      </c>
      <c r="E201" s="56" t="str">
        <f t="shared" si="18"/>
        <v/>
      </c>
      <c r="F201" s="34" t="str">
        <f>IF(L201&lt;&gt;"",CONCATENATE(DIGITADOR!$B$2,$A$2,DIGITADOR!$M$1,A201),"")</f>
        <v/>
      </c>
      <c r="G201" s="37"/>
      <c r="H201" s="4"/>
      <c r="I201" s="60" t="str">
        <f t="shared" si="19"/>
        <v/>
      </c>
      <c r="J201" s="166" t="str">
        <f>IF(K201="","",INDEX('Otras referencias'!$AG:$AH,MATCH(K201,'Otras referencias'!$AG:$AG,0),2))</f>
        <v/>
      </c>
      <c r="K201" s="171"/>
      <c r="L201" s="58" t="str">
        <f>IF(J201="","",INDEX(referentes!$S:$W,MATCH(J201,referentes!$S:$S,0),1))</f>
        <v/>
      </c>
      <c r="M201" s="32"/>
      <c r="N201" s="43"/>
      <c r="O201" s="1"/>
      <c r="P201" s="225"/>
      <c r="Q201" s="226" t="str">
        <f>IF(P201="","",INDEX(referentes!$J:$K,MATCH(P201,referentes!$J:$J,0),2))</f>
        <v/>
      </c>
      <c r="R201" s="21"/>
      <c r="S201" s="26"/>
      <c r="T201" s="222"/>
      <c r="U201" s="223" t="str">
        <f>IF(T201="","",INDEX(referentes!D:E,MATCH(T201,referentes!D:D,0),2))</f>
        <v/>
      </c>
      <c r="V201" s="222"/>
      <c r="W201" s="224" t="str">
        <f>IF(V201="","",INDEX('Otras referencias'!AO:AQ,MATCH(V201,'Otras referencias'!AO:AO,0),2))</f>
        <v/>
      </c>
      <c r="X201" s="18"/>
      <c r="Y201" s="169" t="str">
        <f>IF(Z201="","",INDEX('Otras referencias'!H:I,MATCH(Z201,'Otras referencias'!I:I,0),1))</f>
        <v/>
      </c>
      <c r="Z201" s="171"/>
      <c r="AA201" s="21"/>
      <c r="AB201" s="11"/>
      <c r="AC201" s="169" t="str">
        <f>IF(AD201="","",INDEX('Otras referencias'!K:L,MATCH(AD201,'Otras referencias'!L:L,0),1))</f>
        <v/>
      </c>
      <c r="AD201" s="67"/>
      <c r="AE201" s="173" t="str">
        <f t="shared" si="20"/>
        <v>---</v>
      </c>
      <c r="AI201" s="59" t="str">
        <f>IF(V201="","",INDEX('Otras referencias'!AO:AQ,MATCH(V201,'Otras referencias'!AO:AO,0),3))</f>
        <v/>
      </c>
      <c r="AJ201" s="59" t="str">
        <f>IF(SUMPRODUCT(--EXACT(K201&amp;M201,$AJ$2:AJ200)),"",K201&amp;M201)</f>
        <v/>
      </c>
      <c r="AK201" s="59" t="str">
        <f>IF(SUMPRODUCT(--EXACT(K201&amp;M201,$AJ$2:AJ200)),"",MAX($AK$3:AK200)+1)</f>
        <v/>
      </c>
    </row>
    <row r="202" spans="1:37" s="59" customFormat="1" ht="15" x14ac:dyDescent="0.25">
      <c r="A202" s="10">
        <f t="shared" si="22"/>
        <v>1</v>
      </c>
      <c r="B202" s="55" t="str">
        <f t="shared" si="23"/>
        <v/>
      </c>
      <c r="C202" s="55">
        <v>200</v>
      </c>
      <c r="D202" s="55" t="str">
        <f t="shared" si="21"/>
        <v/>
      </c>
      <c r="E202" s="56" t="str">
        <f t="shared" si="18"/>
        <v/>
      </c>
      <c r="F202" s="34" t="str">
        <f>IF(L202&lt;&gt;"",CONCATENATE(DIGITADOR!$B$2,$A$2,DIGITADOR!$M$1,A202),"")</f>
        <v/>
      </c>
      <c r="G202" s="36"/>
      <c r="H202" s="4"/>
      <c r="I202" s="60" t="str">
        <f t="shared" si="19"/>
        <v/>
      </c>
      <c r="J202" s="166" t="str">
        <f>IF(K202="","",INDEX('Otras referencias'!$AG:$AH,MATCH(K202,'Otras referencias'!$AG:$AG,0),2))</f>
        <v/>
      </c>
      <c r="K202" s="171"/>
      <c r="L202" s="58" t="str">
        <f>IF(J202="","",INDEX(referentes!$S:$W,MATCH(J202,referentes!$S:$S,0),1))</f>
        <v/>
      </c>
      <c r="M202" s="32"/>
      <c r="N202" s="42"/>
      <c r="O202" s="1"/>
      <c r="P202" s="225"/>
      <c r="Q202" s="226" t="str">
        <f>IF(P202="","",INDEX(referentes!$J:$K,MATCH(P202,referentes!$J:$J,0),2))</f>
        <v/>
      </c>
      <c r="R202" s="20"/>
      <c r="S202" s="26"/>
      <c r="T202" s="222"/>
      <c r="U202" s="223" t="str">
        <f>IF(T202="","",INDEX(referentes!D:E,MATCH(T202,referentes!D:D,0),2))</f>
        <v/>
      </c>
      <c r="V202" s="222"/>
      <c r="W202" s="224" t="str">
        <f>IF(V202="","",INDEX('Otras referencias'!AO:AQ,MATCH(V202,'Otras referencias'!AO:AO,0),2))</f>
        <v/>
      </c>
      <c r="X202" s="18"/>
      <c r="Y202" s="169" t="str">
        <f>IF(Z202="","",INDEX('Otras referencias'!H:I,MATCH(Z202,'Otras referencias'!I:I,0),1))</f>
        <v/>
      </c>
      <c r="Z202" s="171"/>
      <c r="AA202" s="20"/>
      <c r="AB202" s="12"/>
      <c r="AC202" s="169" t="str">
        <f>IF(AD202="","",INDEX('Otras referencias'!K:L,MATCH(AD202,'Otras referencias'!L:L,0),1))</f>
        <v/>
      </c>
      <c r="AD202" s="67"/>
      <c r="AE202" s="173" t="str">
        <f t="shared" si="20"/>
        <v>---</v>
      </c>
      <c r="AI202" s="59" t="str">
        <f>IF(V202="","",INDEX('Otras referencias'!AO:AQ,MATCH(V202,'Otras referencias'!AO:AO,0),3))</f>
        <v/>
      </c>
      <c r="AJ202" s="59" t="str">
        <f>IF(SUMPRODUCT(--EXACT(K202&amp;M202,$AJ$2:AJ201)),"",K202&amp;M202)</f>
        <v/>
      </c>
      <c r="AK202" s="59" t="str">
        <f>IF(SUMPRODUCT(--EXACT(K202&amp;M202,$AJ$2:AJ201)),"",MAX($AK$3:AK201)+1)</f>
        <v/>
      </c>
    </row>
    <row r="203" spans="1:37" s="59" customFormat="1" ht="15" x14ac:dyDescent="0.25">
      <c r="A203" s="10">
        <f t="shared" si="22"/>
        <v>1</v>
      </c>
      <c r="B203" s="55" t="str">
        <f t="shared" si="23"/>
        <v/>
      </c>
      <c r="C203" s="55">
        <v>201</v>
      </c>
      <c r="D203" s="55" t="str">
        <f t="shared" si="21"/>
        <v/>
      </c>
      <c r="E203" s="56" t="str">
        <f t="shared" si="18"/>
        <v/>
      </c>
      <c r="F203" s="34" t="str">
        <f>IF(L203&lt;&gt;"",CONCATENATE(DIGITADOR!$B$2,$A$2,DIGITADOR!$M$1,A203),"")</f>
        <v/>
      </c>
      <c r="G203" s="37"/>
      <c r="H203" s="4"/>
      <c r="I203" s="60" t="str">
        <f t="shared" si="19"/>
        <v/>
      </c>
      <c r="J203" s="166" t="str">
        <f>IF(K203="","",INDEX('Otras referencias'!$AG:$AH,MATCH(K203,'Otras referencias'!$AG:$AG,0),2))</f>
        <v/>
      </c>
      <c r="K203" s="171"/>
      <c r="L203" s="58" t="str">
        <f>IF(J203="","",INDEX(referentes!$S:$W,MATCH(J203,referentes!$S:$S,0),1))</f>
        <v/>
      </c>
      <c r="M203" s="32"/>
      <c r="N203" s="43"/>
      <c r="O203" s="1"/>
      <c r="P203" s="225"/>
      <c r="Q203" s="226" t="str">
        <f>IF(P203="","",INDEX(referentes!$J:$K,MATCH(P203,referentes!$J:$J,0),2))</f>
        <v/>
      </c>
      <c r="R203" s="21"/>
      <c r="S203" s="26"/>
      <c r="T203" s="222"/>
      <c r="U203" s="223" t="str">
        <f>IF(T203="","",INDEX(referentes!D:E,MATCH(T203,referentes!D:D,0),2))</f>
        <v/>
      </c>
      <c r="V203" s="222"/>
      <c r="W203" s="224" t="str">
        <f>IF(V203="","",INDEX('Otras referencias'!AO:AQ,MATCH(V203,'Otras referencias'!AO:AO,0),2))</f>
        <v/>
      </c>
      <c r="X203" s="18"/>
      <c r="Y203" s="169" t="str">
        <f>IF(Z203="","",INDEX('Otras referencias'!H:I,MATCH(Z203,'Otras referencias'!I:I,0),1))</f>
        <v/>
      </c>
      <c r="Z203" s="171"/>
      <c r="AA203" s="21"/>
      <c r="AB203" s="11"/>
      <c r="AC203" s="169" t="str">
        <f>IF(AD203="","",INDEX('Otras referencias'!K:L,MATCH(AD203,'Otras referencias'!L:L,0),1))</f>
        <v/>
      </c>
      <c r="AD203" s="67"/>
      <c r="AE203" s="173" t="str">
        <f t="shared" si="20"/>
        <v>---</v>
      </c>
      <c r="AI203" s="59" t="str">
        <f>IF(V203="","",INDEX('Otras referencias'!AO:AQ,MATCH(V203,'Otras referencias'!AO:AO,0),3))</f>
        <v/>
      </c>
      <c r="AJ203" s="59" t="str">
        <f>IF(SUMPRODUCT(--EXACT(K203&amp;M203,$AJ$2:AJ202)),"",K203&amp;M203)</f>
        <v/>
      </c>
      <c r="AK203" s="59" t="str">
        <f>IF(SUMPRODUCT(--EXACT(K203&amp;M203,$AJ$2:AJ202)),"",MAX($AK$3:AK202)+1)</f>
        <v/>
      </c>
    </row>
    <row r="204" spans="1:37" s="59" customFormat="1" ht="15" x14ac:dyDescent="0.25">
      <c r="A204" s="10">
        <f t="shared" si="22"/>
        <v>1</v>
      </c>
      <c r="B204" s="55" t="str">
        <f t="shared" si="23"/>
        <v/>
      </c>
      <c r="C204" s="55">
        <v>202</v>
      </c>
      <c r="D204" s="55" t="str">
        <f t="shared" si="21"/>
        <v/>
      </c>
      <c r="E204" s="56" t="str">
        <f t="shared" si="18"/>
        <v/>
      </c>
      <c r="F204" s="34" t="str">
        <f>IF(L204&lt;&gt;"",CONCATENATE(DIGITADOR!$B$2,$A$2,DIGITADOR!$M$1,A204),"")</f>
        <v/>
      </c>
      <c r="G204" s="36"/>
      <c r="H204" s="4"/>
      <c r="I204" s="60" t="str">
        <f t="shared" si="19"/>
        <v/>
      </c>
      <c r="J204" s="166" t="str">
        <f>IF(K204="","",INDEX('Otras referencias'!$AG:$AH,MATCH(K204,'Otras referencias'!$AG:$AG,0),2))</f>
        <v/>
      </c>
      <c r="K204" s="171"/>
      <c r="L204" s="58" t="str">
        <f>IF(J204="","",INDEX(referentes!$S:$W,MATCH(J204,referentes!$S:$S,0),1))</f>
        <v/>
      </c>
      <c r="M204" s="32"/>
      <c r="N204" s="42"/>
      <c r="O204" s="1"/>
      <c r="P204" s="225"/>
      <c r="Q204" s="226" t="str">
        <f>IF(P204="","",INDEX(referentes!$J:$K,MATCH(P204,referentes!$J:$J,0),2))</f>
        <v/>
      </c>
      <c r="R204" s="20"/>
      <c r="S204" s="26"/>
      <c r="T204" s="222"/>
      <c r="U204" s="223" t="str">
        <f>IF(T204="","",INDEX(referentes!D:E,MATCH(T204,referentes!D:D,0),2))</f>
        <v/>
      </c>
      <c r="V204" s="222"/>
      <c r="W204" s="224" t="str">
        <f>IF(V204="","",INDEX('Otras referencias'!AO:AQ,MATCH(V204,'Otras referencias'!AO:AO,0),2))</f>
        <v/>
      </c>
      <c r="X204" s="18"/>
      <c r="Y204" s="169" t="str">
        <f>IF(Z204="","",INDEX('Otras referencias'!H:I,MATCH(Z204,'Otras referencias'!I:I,0),1))</f>
        <v/>
      </c>
      <c r="Z204" s="171"/>
      <c r="AA204" s="20"/>
      <c r="AB204" s="12"/>
      <c r="AC204" s="169" t="str">
        <f>IF(AD204="","",INDEX('Otras referencias'!K:L,MATCH(AD204,'Otras referencias'!L:L,0),1))</f>
        <v/>
      </c>
      <c r="AD204" s="67"/>
      <c r="AE204" s="173" t="str">
        <f t="shared" si="20"/>
        <v>---</v>
      </c>
      <c r="AI204" s="59" t="str">
        <f>IF(V204="","",INDEX('Otras referencias'!AO:AQ,MATCH(V204,'Otras referencias'!AO:AO,0),3))</f>
        <v/>
      </c>
      <c r="AJ204" s="59" t="str">
        <f>IF(SUMPRODUCT(--EXACT(K204&amp;M204,$AJ$2:AJ203)),"",K204&amp;M204)</f>
        <v/>
      </c>
      <c r="AK204" s="59" t="str">
        <f>IF(SUMPRODUCT(--EXACT(K204&amp;M204,$AJ$2:AJ203)),"",MAX($AK$3:AK203)+1)</f>
        <v/>
      </c>
    </row>
    <row r="205" spans="1:37" s="59" customFormat="1" ht="15" x14ac:dyDescent="0.25">
      <c r="A205" s="10">
        <f t="shared" si="22"/>
        <v>1</v>
      </c>
      <c r="B205" s="55" t="str">
        <f t="shared" si="23"/>
        <v/>
      </c>
      <c r="C205" s="55">
        <v>203</v>
      </c>
      <c r="D205" s="55" t="str">
        <f t="shared" si="21"/>
        <v/>
      </c>
      <c r="E205" s="56" t="str">
        <f t="shared" si="18"/>
        <v/>
      </c>
      <c r="F205" s="34" t="str">
        <f>IF(L205&lt;&gt;"",CONCATENATE(DIGITADOR!$B$2,$A$2,DIGITADOR!$M$1,A205),"")</f>
        <v/>
      </c>
      <c r="G205" s="37"/>
      <c r="H205" s="4"/>
      <c r="I205" s="60" t="str">
        <f t="shared" si="19"/>
        <v/>
      </c>
      <c r="J205" s="166" t="str">
        <f>IF(K205="","",INDEX('Otras referencias'!$AG:$AH,MATCH(K205,'Otras referencias'!$AG:$AG,0),2))</f>
        <v/>
      </c>
      <c r="K205" s="171"/>
      <c r="L205" s="58" t="str">
        <f>IF(J205="","",INDEX(referentes!$S:$W,MATCH(J205,referentes!$S:$S,0),1))</f>
        <v/>
      </c>
      <c r="M205" s="32"/>
      <c r="N205" s="43"/>
      <c r="O205" s="1"/>
      <c r="P205" s="225"/>
      <c r="Q205" s="226" t="str">
        <f>IF(P205="","",INDEX(referentes!$J:$K,MATCH(P205,referentes!$J:$J,0),2))</f>
        <v/>
      </c>
      <c r="R205" s="21"/>
      <c r="S205" s="26"/>
      <c r="T205" s="222"/>
      <c r="U205" s="223" t="str">
        <f>IF(T205="","",INDEX(referentes!D:E,MATCH(T205,referentes!D:D,0),2))</f>
        <v/>
      </c>
      <c r="V205" s="222"/>
      <c r="W205" s="224" t="str">
        <f>IF(V205="","",INDEX('Otras referencias'!AO:AQ,MATCH(V205,'Otras referencias'!AO:AO,0),2))</f>
        <v/>
      </c>
      <c r="X205" s="18"/>
      <c r="Y205" s="169" t="str">
        <f>IF(Z205="","",INDEX('Otras referencias'!H:I,MATCH(Z205,'Otras referencias'!I:I,0),1))</f>
        <v/>
      </c>
      <c r="Z205" s="171"/>
      <c r="AA205" s="21"/>
      <c r="AB205" s="11"/>
      <c r="AC205" s="169" t="str">
        <f>IF(AD205="","",INDEX('Otras referencias'!K:L,MATCH(AD205,'Otras referencias'!L:L,0),1))</f>
        <v/>
      </c>
      <c r="AD205" s="67"/>
      <c r="AE205" s="173" t="str">
        <f t="shared" si="20"/>
        <v>---</v>
      </c>
      <c r="AI205" s="59" t="str">
        <f>IF(V205="","",INDEX('Otras referencias'!AO:AQ,MATCH(V205,'Otras referencias'!AO:AO,0),3))</f>
        <v/>
      </c>
      <c r="AJ205" s="59" t="str">
        <f>IF(SUMPRODUCT(--EXACT(K205&amp;M205,$AJ$2:AJ204)),"",K205&amp;M205)</f>
        <v/>
      </c>
      <c r="AK205" s="59" t="str">
        <f>IF(SUMPRODUCT(--EXACT(K205&amp;M205,$AJ$2:AJ204)),"",MAX($AK$3:AK204)+1)</f>
        <v/>
      </c>
    </row>
    <row r="206" spans="1:37" s="59" customFormat="1" ht="15" x14ac:dyDescent="0.25">
      <c r="A206" s="10">
        <f t="shared" si="22"/>
        <v>1</v>
      </c>
      <c r="B206" s="55" t="str">
        <f t="shared" si="23"/>
        <v/>
      </c>
      <c r="C206" s="55">
        <v>204</v>
      </c>
      <c r="D206" s="55" t="str">
        <f t="shared" si="21"/>
        <v/>
      </c>
      <c r="E206" s="56" t="str">
        <f t="shared" si="18"/>
        <v/>
      </c>
      <c r="F206" s="34" t="str">
        <f>IF(L206&lt;&gt;"",CONCATENATE(DIGITADOR!$B$2,$A$2,DIGITADOR!$M$1,A206),"")</f>
        <v/>
      </c>
      <c r="G206" s="36"/>
      <c r="H206" s="4"/>
      <c r="I206" s="60" t="str">
        <f t="shared" si="19"/>
        <v/>
      </c>
      <c r="J206" s="166" t="str">
        <f>IF(K206="","",INDEX('Otras referencias'!$AG:$AH,MATCH(K206,'Otras referencias'!$AG:$AG,0),2))</f>
        <v/>
      </c>
      <c r="K206" s="171"/>
      <c r="L206" s="58" t="str">
        <f>IF(J206="","",INDEX(referentes!$S:$W,MATCH(J206,referentes!$S:$S,0),1))</f>
        <v/>
      </c>
      <c r="M206" s="32"/>
      <c r="N206" s="42"/>
      <c r="O206" s="1"/>
      <c r="P206" s="225"/>
      <c r="Q206" s="226" t="str">
        <f>IF(P206="","",INDEX(referentes!$J:$K,MATCH(P206,referentes!$J:$J,0),2))</f>
        <v/>
      </c>
      <c r="R206" s="20"/>
      <c r="S206" s="26"/>
      <c r="T206" s="222"/>
      <c r="U206" s="223" t="str">
        <f>IF(T206="","",INDEX(referentes!D:E,MATCH(T206,referentes!D:D,0),2))</f>
        <v/>
      </c>
      <c r="V206" s="222"/>
      <c r="W206" s="224" t="str">
        <f>IF(V206="","",INDEX('Otras referencias'!AO:AQ,MATCH(V206,'Otras referencias'!AO:AO,0),2))</f>
        <v/>
      </c>
      <c r="X206" s="18"/>
      <c r="Y206" s="169" t="str">
        <f>IF(Z206="","",INDEX('Otras referencias'!H:I,MATCH(Z206,'Otras referencias'!I:I,0),1))</f>
        <v/>
      </c>
      <c r="Z206" s="171"/>
      <c r="AA206" s="20"/>
      <c r="AB206" s="12"/>
      <c r="AC206" s="169" t="str">
        <f>IF(AD206="","",INDEX('Otras referencias'!K:L,MATCH(AD206,'Otras referencias'!L:L,0),1))</f>
        <v/>
      </c>
      <c r="AD206" s="67"/>
      <c r="AE206" s="173" t="str">
        <f t="shared" si="20"/>
        <v>---</v>
      </c>
      <c r="AI206" s="59" t="str">
        <f>IF(V206="","",INDEX('Otras referencias'!AO:AQ,MATCH(V206,'Otras referencias'!AO:AO,0),3))</f>
        <v/>
      </c>
      <c r="AJ206" s="59" t="str">
        <f>IF(SUMPRODUCT(--EXACT(K206&amp;M206,$AJ$2:AJ205)),"",K206&amp;M206)</f>
        <v/>
      </c>
      <c r="AK206" s="59" t="str">
        <f>IF(SUMPRODUCT(--EXACT(K206&amp;M206,$AJ$2:AJ205)),"",MAX($AK$3:AK205)+1)</f>
        <v/>
      </c>
    </row>
    <row r="207" spans="1:37" s="59" customFormat="1" ht="15" x14ac:dyDescent="0.25">
      <c r="A207" s="10">
        <f t="shared" si="22"/>
        <v>1</v>
      </c>
      <c r="B207" s="55" t="str">
        <f t="shared" si="23"/>
        <v/>
      </c>
      <c r="C207" s="55">
        <v>205</v>
      </c>
      <c r="D207" s="55" t="str">
        <f t="shared" si="21"/>
        <v/>
      </c>
      <c r="E207" s="56" t="str">
        <f t="shared" si="18"/>
        <v/>
      </c>
      <c r="F207" s="34" t="str">
        <f>IF(L207&lt;&gt;"",CONCATENATE(DIGITADOR!$B$2,$A$2,DIGITADOR!$M$1,A207),"")</f>
        <v/>
      </c>
      <c r="G207" s="37"/>
      <c r="H207" s="4"/>
      <c r="I207" s="60" t="str">
        <f t="shared" si="19"/>
        <v/>
      </c>
      <c r="J207" s="166" t="str">
        <f>IF(K207="","",INDEX('Otras referencias'!$AG:$AH,MATCH(K207,'Otras referencias'!$AG:$AG,0),2))</f>
        <v/>
      </c>
      <c r="K207" s="171"/>
      <c r="L207" s="58" t="str">
        <f>IF(J207="","",INDEX(referentes!$S:$W,MATCH(J207,referentes!$S:$S,0),1))</f>
        <v/>
      </c>
      <c r="M207" s="32"/>
      <c r="N207" s="43"/>
      <c r="O207" s="1"/>
      <c r="P207" s="225"/>
      <c r="Q207" s="226" t="str">
        <f>IF(P207="","",INDEX(referentes!$J:$K,MATCH(P207,referentes!$J:$J,0),2))</f>
        <v/>
      </c>
      <c r="R207" s="21"/>
      <c r="S207" s="26"/>
      <c r="T207" s="222"/>
      <c r="U207" s="223" t="str">
        <f>IF(T207="","",INDEX(referentes!D:E,MATCH(T207,referentes!D:D,0),2))</f>
        <v/>
      </c>
      <c r="V207" s="222"/>
      <c r="W207" s="224" t="str">
        <f>IF(V207="","",INDEX('Otras referencias'!AO:AQ,MATCH(V207,'Otras referencias'!AO:AO,0),2))</f>
        <v/>
      </c>
      <c r="X207" s="18"/>
      <c r="Y207" s="169" t="str">
        <f>IF(Z207="","",INDEX('Otras referencias'!H:I,MATCH(Z207,'Otras referencias'!I:I,0),1))</f>
        <v/>
      </c>
      <c r="Z207" s="171"/>
      <c r="AA207" s="21"/>
      <c r="AB207" s="11"/>
      <c r="AC207" s="169" t="str">
        <f>IF(AD207="","",INDEX('Otras referencias'!K:L,MATCH(AD207,'Otras referencias'!L:L,0),1))</f>
        <v/>
      </c>
      <c r="AD207" s="67"/>
      <c r="AE207" s="173" t="str">
        <f t="shared" si="20"/>
        <v>---</v>
      </c>
      <c r="AI207" s="59" t="str">
        <f>IF(V207="","",INDEX('Otras referencias'!AO:AQ,MATCH(V207,'Otras referencias'!AO:AO,0),3))</f>
        <v/>
      </c>
      <c r="AJ207" s="59" t="str">
        <f>IF(SUMPRODUCT(--EXACT(K207&amp;M207,$AJ$2:AJ206)),"",K207&amp;M207)</f>
        <v/>
      </c>
      <c r="AK207" s="59" t="str">
        <f>IF(SUMPRODUCT(--EXACT(K207&amp;M207,$AJ$2:AJ206)),"",MAX($AK$3:AK206)+1)</f>
        <v/>
      </c>
    </row>
    <row r="208" spans="1:37" s="59" customFormat="1" ht="15" x14ac:dyDescent="0.25">
      <c r="A208" s="10">
        <f t="shared" si="22"/>
        <v>1</v>
      </c>
      <c r="B208" s="55" t="str">
        <f t="shared" si="23"/>
        <v/>
      </c>
      <c r="C208" s="55">
        <v>206</v>
      </c>
      <c r="D208" s="55" t="str">
        <f t="shared" si="21"/>
        <v/>
      </c>
      <c r="E208" s="56" t="str">
        <f t="shared" si="18"/>
        <v/>
      </c>
      <c r="F208" s="34" t="str">
        <f>IF(L208&lt;&gt;"",CONCATENATE(DIGITADOR!$B$2,$A$2,DIGITADOR!$M$1,A208),"")</f>
        <v/>
      </c>
      <c r="G208" s="36"/>
      <c r="H208" s="4"/>
      <c r="I208" s="60" t="str">
        <f t="shared" si="19"/>
        <v/>
      </c>
      <c r="J208" s="166" t="str">
        <f>IF(K208="","",INDEX('Otras referencias'!$AG:$AH,MATCH(K208,'Otras referencias'!$AG:$AG,0),2))</f>
        <v/>
      </c>
      <c r="K208" s="171"/>
      <c r="L208" s="58" t="str">
        <f>IF(J208="","",INDEX(referentes!$S:$W,MATCH(J208,referentes!$S:$S,0),1))</f>
        <v/>
      </c>
      <c r="M208" s="32"/>
      <c r="N208" s="42"/>
      <c r="O208" s="1"/>
      <c r="P208" s="225"/>
      <c r="Q208" s="226" t="str">
        <f>IF(P208="","",INDEX(referentes!$J:$K,MATCH(P208,referentes!$J:$J,0),2))</f>
        <v/>
      </c>
      <c r="R208" s="20"/>
      <c r="S208" s="26"/>
      <c r="T208" s="222"/>
      <c r="U208" s="223" t="str">
        <f>IF(T208="","",INDEX(referentes!D:E,MATCH(T208,referentes!D:D,0),2))</f>
        <v/>
      </c>
      <c r="V208" s="222"/>
      <c r="W208" s="224" t="str">
        <f>IF(V208="","",INDEX('Otras referencias'!AO:AQ,MATCH(V208,'Otras referencias'!AO:AO,0),2))</f>
        <v/>
      </c>
      <c r="X208" s="18"/>
      <c r="Y208" s="169" t="str">
        <f>IF(Z208="","",INDEX('Otras referencias'!H:I,MATCH(Z208,'Otras referencias'!I:I,0),1))</f>
        <v/>
      </c>
      <c r="Z208" s="171"/>
      <c r="AA208" s="20"/>
      <c r="AB208" s="12"/>
      <c r="AC208" s="169" t="str">
        <f>IF(AD208="","",INDEX('Otras referencias'!K:L,MATCH(AD208,'Otras referencias'!L:L,0),1))</f>
        <v/>
      </c>
      <c r="AD208" s="67"/>
      <c r="AE208" s="173" t="str">
        <f t="shared" si="20"/>
        <v>---</v>
      </c>
      <c r="AI208" s="59" t="str">
        <f>IF(V208="","",INDEX('Otras referencias'!AO:AQ,MATCH(V208,'Otras referencias'!AO:AO,0),3))</f>
        <v/>
      </c>
      <c r="AJ208" s="59" t="str">
        <f>IF(SUMPRODUCT(--EXACT(K208&amp;M208,$AJ$2:AJ207)),"",K208&amp;M208)</f>
        <v/>
      </c>
      <c r="AK208" s="59" t="str">
        <f>IF(SUMPRODUCT(--EXACT(K208&amp;M208,$AJ$2:AJ207)),"",MAX($AK$3:AK207)+1)</f>
        <v/>
      </c>
    </row>
    <row r="209" spans="1:37" s="59" customFormat="1" ht="15" x14ac:dyDescent="0.25">
      <c r="A209" s="10">
        <f t="shared" si="22"/>
        <v>1</v>
      </c>
      <c r="B209" s="55" t="str">
        <f t="shared" si="23"/>
        <v/>
      </c>
      <c r="C209" s="55">
        <v>207</v>
      </c>
      <c r="D209" s="55" t="str">
        <f t="shared" si="21"/>
        <v/>
      </c>
      <c r="E209" s="56" t="str">
        <f t="shared" si="18"/>
        <v/>
      </c>
      <c r="F209" s="34" t="str">
        <f>IF(L209&lt;&gt;"",CONCATENATE(DIGITADOR!$B$2,$A$2,DIGITADOR!$M$1,A209),"")</f>
        <v/>
      </c>
      <c r="G209" s="37"/>
      <c r="H209" s="4"/>
      <c r="I209" s="60" t="str">
        <f t="shared" si="19"/>
        <v/>
      </c>
      <c r="J209" s="166" t="str">
        <f>IF(K209="","",INDEX('Otras referencias'!$AG:$AH,MATCH(K209,'Otras referencias'!$AG:$AG,0),2))</f>
        <v/>
      </c>
      <c r="K209" s="171"/>
      <c r="L209" s="58" t="str">
        <f>IF(J209="","",INDEX(referentes!$S:$W,MATCH(J209,referentes!$S:$S,0),1))</f>
        <v/>
      </c>
      <c r="M209" s="32"/>
      <c r="N209" s="43"/>
      <c r="O209" s="1"/>
      <c r="P209" s="225"/>
      <c r="Q209" s="226" t="str">
        <f>IF(P209="","",INDEX(referentes!$J:$K,MATCH(P209,referentes!$J:$J,0),2))</f>
        <v/>
      </c>
      <c r="R209" s="21"/>
      <c r="S209" s="26"/>
      <c r="T209" s="222"/>
      <c r="U209" s="223" t="str">
        <f>IF(T209="","",INDEX(referentes!D:E,MATCH(T209,referentes!D:D,0),2))</f>
        <v/>
      </c>
      <c r="V209" s="222"/>
      <c r="W209" s="224" t="str">
        <f>IF(V209="","",INDEX('Otras referencias'!AO:AQ,MATCH(V209,'Otras referencias'!AO:AO,0),2))</f>
        <v/>
      </c>
      <c r="X209" s="18"/>
      <c r="Y209" s="169" t="str">
        <f>IF(Z209="","",INDEX('Otras referencias'!H:I,MATCH(Z209,'Otras referencias'!I:I,0),1))</f>
        <v/>
      </c>
      <c r="Z209" s="171"/>
      <c r="AA209" s="21"/>
      <c r="AB209" s="11"/>
      <c r="AC209" s="169" t="str">
        <f>IF(AD209="","",INDEX('Otras referencias'!K:L,MATCH(AD209,'Otras referencias'!L:L,0),1))</f>
        <v/>
      </c>
      <c r="AD209" s="67"/>
      <c r="AE209" s="173" t="str">
        <f t="shared" si="20"/>
        <v>---</v>
      </c>
      <c r="AI209" s="59" t="str">
        <f>IF(V209="","",INDEX('Otras referencias'!AO:AQ,MATCH(V209,'Otras referencias'!AO:AO,0),3))</f>
        <v/>
      </c>
      <c r="AJ209" s="59" t="str">
        <f>IF(SUMPRODUCT(--EXACT(K209&amp;M209,$AJ$2:AJ208)),"",K209&amp;M209)</f>
        <v/>
      </c>
      <c r="AK209" s="59" t="str">
        <f>IF(SUMPRODUCT(--EXACT(K209&amp;M209,$AJ$2:AJ208)),"",MAX($AK$3:AK208)+1)</f>
        <v/>
      </c>
    </row>
    <row r="210" spans="1:37" s="59" customFormat="1" ht="15" x14ac:dyDescent="0.25">
      <c r="A210" s="10">
        <f t="shared" si="22"/>
        <v>1</v>
      </c>
      <c r="B210" s="55" t="str">
        <f t="shared" si="23"/>
        <v/>
      </c>
      <c r="C210" s="55">
        <v>208</v>
      </c>
      <c r="D210" s="55" t="str">
        <f t="shared" si="21"/>
        <v/>
      </c>
      <c r="E210" s="56" t="str">
        <f t="shared" si="18"/>
        <v/>
      </c>
      <c r="F210" s="34" t="str">
        <f>IF(L210&lt;&gt;"",CONCATENATE(DIGITADOR!$B$2,$A$2,DIGITADOR!$M$1,A210),"")</f>
        <v/>
      </c>
      <c r="G210" s="36"/>
      <c r="H210" s="4"/>
      <c r="I210" s="60" t="str">
        <f t="shared" si="19"/>
        <v/>
      </c>
      <c r="J210" s="166" t="str">
        <f>IF(K210="","",INDEX('Otras referencias'!$AG:$AH,MATCH(K210,'Otras referencias'!$AG:$AG,0),2))</f>
        <v/>
      </c>
      <c r="K210" s="171"/>
      <c r="L210" s="58" t="str">
        <f>IF(J210="","",INDEX(referentes!$S:$W,MATCH(J210,referentes!$S:$S,0),1))</f>
        <v/>
      </c>
      <c r="M210" s="32"/>
      <c r="N210" s="42"/>
      <c r="O210" s="1"/>
      <c r="P210" s="225"/>
      <c r="Q210" s="226" t="str">
        <f>IF(P210="","",INDEX(referentes!$J:$K,MATCH(P210,referentes!$J:$J,0),2))</f>
        <v/>
      </c>
      <c r="R210" s="20"/>
      <c r="S210" s="26"/>
      <c r="T210" s="222"/>
      <c r="U210" s="223" t="str">
        <f>IF(T210="","",INDEX(referentes!D:E,MATCH(T210,referentes!D:D,0),2))</f>
        <v/>
      </c>
      <c r="V210" s="222"/>
      <c r="W210" s="224" t="str">
        <f>IF(V210="","",INDEX('Otras referencias'!AO:AQ,MATCH(V210,'Otras referencias'!AO:AO,0),2))</f>
        <v/>
      </c>
      <c r="X210" s="18"/>
      <c r="Y210" s="169" t="str">
        <f>IF(Z210="","",INDEX('Otras referencias'!H:I,MATCH(Z210,'Otras referencias'!I:I,0),1))</f>
        <v/>
      </c>
      <c r="Z210" s="171"/>
      <c r="AA210" s="20"/>
      <c r="AB210" s="12"/>
      <c r="AC210" s="169" t="str">
        <f>IF(AD210="","",INDEX('Otras referencias'!K:L,MATCH(AD210,'Otras referencias'!L:L,0),1))</f>
        <v/>
      </c>
      <c r="AD210" s="67"/>
      <c r="AE210" s="173" t="str">
        <f t="shared" si="20"/>
        <v>---</v>
      </c>
      <c r="AI210" s="59" t="str">
        <f>IF(V210="","",INDEX('Otras referencias'!AO:AQ,MATCH(V210,'Otras referencias'!AO:AO,0),3))</f>
        <v/>
      </c>
      <c r="AJ210" s="59" t="str">
        <f>IF(SUMPRODUCT(--EXACT(K210&amp;M210,$AJ$2:AJ209)),"",K210&amp;M210)</f>
        <v/>
      </c>
      <c r="AK210" s="59" t="str">
        <f>IF(SUMPRODUCT(--EXACT(K210&amp;M210,$AJ$2:AJ209)),"",MAX($AK$3:AK209)+1)</f>
        <v/>
      </c>
    </row>
    <row r="211" spans="1:37" s="59" customFormat="1" ht="15" x14ac:dyDescent="0.25">
      <c r="A211" s="10">
        <f t="shared" si="22"/>
        <v>1</v>
      </c>
      <c r="B211" s="55" t="str">
        <f t="shared" si="23"/>
        <v/>
      </c>
      <c r="C211" s="55">
        <v>209</v>
      </c>
      <c r="D211" s="55" t="str">
        <f t="shared" si="21"/>
        <v/>
      </c>
      <c r="E211" s="56" t="str">
        <f t="shared" si="18"/>
        <v/>
      </c>
      <c r="F211" s="34" t="str">
        <f>IF(L211&lt;&gt;"",CONCATENATE(DIGITADOR!$B$2,$A$2,DIGITADOR!$M$1,A211),"")</f>
        <v/>
      </c>
      <c r="G211" s="37"/>
      <c r="H211" s="4"/>
      <c r="I211" s="60" t="str">
        <f t="shared" si="19"/>
        <v/>
      </c>
      <c r="J211" s="166" t="str">
        <f>IF(K211="","",INDEX('Otras referencias'!$AG:$AH,MATCH(K211,'Otras referencias'!$AG:$AG,0),2))</f>
        <v/>
      </c>
      <c r="K211" s="171"/>
      <c r="L211" s="58" t="str">
        <f>IF(J211="","",INDEX(referentes!$S:$W,MATCH(J211,referentes!$S:$S,0),1))</f>
        <v/>
      </c>
      <c r="M211" s="32"/>
      <c r="N211" s="43"/>
      <c r="O211" s="1"/>
      <c r="P211" s="225"/>
      <c r="Q211" s="226" t="str">
        <f>IF(P211="","",INDEX(referentes!$J:$K,MATCH(P211,referentes!$J:$J,0),2))</f>
        <v/>
      </c>
      <c r="R211" s="21"/>
      <c r="S211" s="26"/>
      <c r="T211" s="222"/>
      <c r="U211" s="223" t="str">
        <f>IF(T211="","",INDEX(referentes!D:E,MATCH(T211,referentes!D:D,0),2))</f>
        <v/>
      </c>
      <c r="V211" s="222"/>
      <c r="W211" s="224" t="str">
        <f>IF(V211="","",INDEX('Otras referencias'!AO:AQ,MATCH(V211,'Otras referencias'!AO:AO,0),2))</f>
        <v/>
      </c>
      <c r="X211" s="18"/>
      <c r="Y211" s="169" t="str">
        <f>IF(Z211="","",INDEX('Otras referencias'!H:I,MATCH(Z211,'Otras referencias'!I:I,0),1))</f>
        <v/>
      </c>
      <c r="Z211" s="171"/>
      <c r="AA211" s="21"/>
      <c r="AB211" s="11"/>
      <c r="AC211" s="169" t="str">
        <f>IF(AD211="","",INDEX('Otras referencias'!K:L,MATCH(AD211,'Otras referencias'!L:L,0),1))</f>
        <v/>
      </c>
      <c r="AD211" s="67"/>
      <c r="AE211" s="173" t="str">
        <f t="shared" si="20"/>
        <v>---</v>
      </c>
      <c r="AI211" s="59" t="str">
        <f>IF(V211="","",INDEX('Otras referencias'!AO:AQ,MATCH(V211,'Otras referencias'!AO:AO,0),3))</f>
        <v/>
      </c>
      <c r="AJ211" s="59" t="str">
        <f>IF(SUMPRODUCT(--EXACT(K211&amp;M211,$AJ$2:AJ210)),"",K211&amp;M211)</f>
        <v/>
      </c>
      <c r="AK211" s="59" t="str">
        <f>IF(SUMPRODUCT(--EXACT(K211&amp;M211,$AJ$2:AJ210)),"",MAX($AK$3:AK210)+1)</f>
        <v/>
      </c>
    </row>
    <row r="212" spans="1:37" s="59" customFormat="1" ht="15" x14ac:dyDescent="0.25">
      <c r="A212" s="10">
        <f t="shared" si="22"/>
        <v>1</v>
      </c>
      <c r="B212" s="55" t="str">
        <f t="shared" si="23"/>
        <v/>
      </c>
      <c r="C212" s="55">
        <v>210</v>
      </c>
      <c r="D212" s="55" t="str">
        <f t="shared" si="21"/>
        <v/>
      </c>
      <c r="E212" s="56" t="str">
        <f t="shared" si="18"/>
        <v/>
      </c>
      <c r="F212" s="34" t="str">
        <f>IF(L212&lt;&gt;"",CONCATENATE(DIGITADOR!$B$2,$A$2,DIGITADOR!$M$1,A212),"")</f>
        <v/>
      </c>
      <c r="G212" s="36"/>
      <c r="H212" s="4"/>
      <c r="I212" s="60" t="str">
        <f t="shared" si="19"/>
        <v/>
      </c>
      <c r="J212" s="166" t="str">
        <f>IF(K212="","",INDEX('Otras referencias'!$AG:$AH,MATCH(K212,'Otras referencias'!$AG:$AG,0),2))</f>
        <v/>
      </c>
      <c r="K212" s="171"/>
      <c r="L212" s="58" t="str">
        <f>IF(J212="","",INDEX(referentes!$S:$W,MATCH(J212,referentes!$S:$S,0),1))</f>
        <v/>
      </c>
      <c r="M212" s="32"/>
      <c r="N212" s="42"/>
      <c r="O212" s="1"/>
      <c r="P212" s="225"/>
      <c r="Q212" s="226" t="str">
        <f>IF(P212="","",INDEX(referentes!$J:$K,MATCH(P212,referentes!$J:$J,0),2))</f>
        <v/>
      </c>
      <c r="R212" s="20"/>
      <c r="S212" s="26"/>
      <c r="T212" s="222"/>
      <c r="U212" s="223" t="str">
        <f>IF(T212="","",INDEX(referentes!D:E,MATCH(T212,referentes!D:D,0),2))</f>
        <v/>
      </c>
      <c r="V212" s="222"/>
      <c r="W212" s="224" t="str">
        <f>IF(V212="","",INDEX('Otras referencias'!AO:AQ,MATCH(V212,'Otras referencias'!AO:AO,0),2))</f>
        <v/>
      </c>
      <c r="X212" s="18"/>
      <c r="Y212" s="169" t="str">
        <f>IF(Z212="","",INDEX('Otras referencias'!H:I,MATCH(Z212,'Otras referencias'!I:I,0),1))</f>
        <v/>
      </c>
      <c r="Z212" s="171"/>
      <c r="AA212" s="20"/>
      <c r="AB212" s="12"/>
      <c r="AC212" s="169" t="str">
        <f>IF(AD212="","",INDEX('Otras referencias'!K:L,MATCH(AD212,'Otras referencias'!L:L,0),1))</f>
        <v/>
      </c>
      <c r="AD212" s="67"/>
      <c r="AE212" s="173" t="str">
        <f t="shared" si="20"/>
        <v>---</v>
      </c>
      <c r="AI212" s="59" t="str">
        <f>IF(V212="","",INDEX('Otras referencias'!AO:AQ,MATCH(V212,'Otras referencias'!AO:AO,0),3))</f>
        <v/>
      </c>
      <c r="AJ212" s="59" t="str">
        <f>IF(SUMPRODUCT(--EXACT(K212&amp;M212,$AJ$2:AJ211)),"",K212&amp;M212)</f>
        <v/>
      </c>
      <c r="AK212" s="59" t="str">
        <f>IF(SUMPRODUCT(--EXACT(K212&amp;M212,$AJ$2:AJ211)),"",MAX($AK$3:AK211)+1)</f>
        <v/>
      </c>
    </row>
    <row r="213" spans="1:37" s="59" customFormat="1" ht="15" x14ac:dyDescent="0.25">
      <c r="A213" s="10">
        <f t="shared" si="22"/>
        <v>1</v>
      </c>
      <c r="B213" s="55" t="str">
        <f t="shared" si="23"/>
        <v/>
      </c>
      <c r="C213" s="55">
        <v>211</v>
      </c>
      <c r="D213" s="55" t="str">
        <f t="shared" si="21"/>
        <v/>
      </c>
      <c r="E213" s="56" t="str">
        <f t="shared" si="18"/>
        <v/>
      </c>
      <c r="F213" s="34" t="str">
        <f>IF(L213&lt;&gt;"",CONCATENATE(DIGITADOR!$B$2,$A$2,DIGITADOR!$M$1,A213),"")</f>
        <v/>
      </c>
      <c r="G213" s="37"/>
      <c r="H213" s="4"/>
      <c r="I213" s="60" t="str">
        <f t="shared" si="19"/>
        <v/>
      </c>
      <c r="J213" s="166" t="str">
        <f>IF(K213="","",INDEX('Otras referencias'!$AG:$AH,MATCH(K213,'Otras referencias'!$AG:$AG,0),2))</f>
        <v/>
      </c>
      <c r="K213" s="171"/>
      <c r="L213" s="58" t="str">
        <f>IF(J213="","",INDEX(referentes!$S:$W,MATCH(J213,referentes!$S:$S,0),1))</f>
        <v/>
      </c>
      <c r="M213" s="32"/>
      <c r="N213" s="43"/>
      <c r="O213" s="1"/>
      <c r="P213" s="225"/>
      <c r="Q213" s="226" t="str">
        <f>IF(P213="","",INDEX(referentes!$J:$K,MATCH(P213,referentes!$J:$J,0),2))</f>
        <v/>
      </c>
      <c r="R213" s="21"/>
      <c r="S213" s="26"/>
      <c r="T213" s="222"/>
      <c r="U213" s="223" t="str">
        <f>IF(T213="","",INDEX(referentes!D:E,MATCH(T213,referentes!D:D,0),2))</f>
        <v/>
      </c>
      <c r="V213" s="222"/>
      <c r="W213" s="224" t="str">
        <f>IF(V213="","",INDEX('Otras referencias'!AO:AQ,MATCH(V213,'Otras referencias'!AO:AO,0),2))</f>
        <v/>
      </c>
      <c r="X213" s="18"/>
      <c r="Y213" s="169" t="str">
        <f>IF(Z213="","",INDEX('Otras referencias'!H:I,MATCH(Z213,'Otras referencias'!I:I,0),1))</f>
        <v/>
      </c>
      <c r="Z213" s="171"/>
      <c r="AA213" s="21"/>
      <c r="AB213" s="11"/>
      <c r="AC213" s="169" t="str">
        <f>IF(AD213="","",INDEX('Otras referencias'!K:L,MATCH(AD213,'Otras referencias'!L:L,0),1))</f>
        <v/>
      </c>
      <c r="AD213" s="67"/>
      <c r="AE213" s="173" t="str">
        <f t="shared" si="20"/>
        <v>---</v>
      </c>
      <c r="AI213" s="59" t="str">
        <f>IF(V213="","",INDEX('Otras referencias'!AO:AQ,MATCH(V213,'Otras referencias'!AO:AO,0),3))</f>
        <v/>
      </c>
      <c r="AJ213" s="59" t="str">
        <f>IF(SUMPRODUCT(--EXACT(K213&amp;M213,$AJ$2:AJ212)),"",K213&amp;M213)</f>
        <v/>
      </c>
      <c r="AK213" s="59" t="str">
        <f>IF(SUMPRODUCT(--EXACT(K213&amp;M213,$AJ$2:AJ212)),"",MAX($AK$3:AK212)+1)</f>
        <v/>
      </c>
    </row>
    <row r="214" spans="1:37" s="59" customFormat="1" ht="15" x14ac:dyDescent="0.25">
      <c r="A214" s="10">
        <f t="shared" si="22"/>
        <v>1</v>
      </c>
      <c r="B214" s="55" t="str">
        <f t="shared" si="23"/>
        <v/>
      </c>
      <c r="C214" s="55">
        <v>212</v>
      </c>
      <c r="D214" s="55" t="str">
        <f t="shared" si="21"/>
        <v/>
      </c>
      <c r="E214" s="56" t="str">
        <f t="shared" si="18"/>
        <v/>
      </c>
      <c r="F214" s="34" t="str">
        <f>IF(L214&lt;&gt;"",CONCATENATE(DIGITADOR!$B$2,$A$2,DIGITADOR!$M$1,A214),"")</f>
        <v/>
      </c>
      <c r="G214" s="36"/>
      <c r="H214" s="4"/>
      <c r="I214" s="60" t="str">
        <f t="shared" si="19"/>
        <v/>
      </c>
      <c r="J214" s="166" t="str">
        <f>IF(K214="","",INDEX('Otras referencias'!$AG:$AH,MATCH(K214,'Otras referencias'!$AG:$AG,0),2))</f>
        <v/>
      </c>
      <c r="K214" s="171"/>
      <c r="L214" s="58" t="str">
        <f>IF(J214="","",INDEX(referentes!$S:$W,MATCH(J214,referentes!$S:$S,0),1))</f>
        <v/>
      </c>
      <c r="M214" s="32"/>
      <c r="N214" s="42"/>
      <c r="O214" s="1"/>
      <c r="P214" s="225"/>
      <c r="Q214" s="226" t="str">
        <f>IF(P214="","",INDEX(referentes!$J:$K,MATCH(P214,referentes!$J:$J,0),2))</f>
        <v/>
      </c>
      <c r="R214" s="20"/>
      <c r="S214" s="26"/>
      <c r="T214" s="222"/>
      <c r="U214" s="223" t="str">
        <f>IF(T214="","",INDEX(referentes!D:E,MATCH(T214,referentes!D:D,0),2))</f>
        <v/>
      </c>
      <c r="V214" s="222"/>
      <c r="W214" s="224" t="str">
        <f>IF(V214="","",INDEX('Otras referencias'!AO:AQ,MATCH(V214,'Otras referencias'!AO:AO,0),2))</f>
        <v/>
      </c>
      <c r="X214" s="18"/>
      <c r="Y214" s="169" t="str">
        <f>IF(Z214="","",INDEX('Otras referencias'!H:I,MATCH(Z214,'Otras referencias'!I:I,0),1))</f>
        <v/>
      </c>
      <c r="Z214" s="171"/>
      <c r="AA214" s="20"/>
      <c r="AB214" s="12"/>
      <c r="AC214" s="169" t="str">
        <f>IF(AD214="","",INDEX('Otras referencias'!K:L,MATCH(AD214,'Otras referencias'!L:L,0),1))</f>
        <v/>
      </c>
      <c r="AD214" s="67"/>
      <c r="AE214" s="173" t="str">
        <f t="shared" si="20"/>
        <v>---</v>
      </c>
      <c r="AI214" s="59" t="str">
        <f>IF(V214="","",INDEX('Otras referencias'!AO:AQ,MATCH(V214,'Otras referencias'!AO:AO,0),3))</f>
        <v/>
      </c>
      <c r="AJ214" s="59" t="str">
        <f>IF(SUMPRODUCT(--EXACT(K214&amp;M214,$AJ$2:AJ213)),"",K214&amp;M214)</f>
        <v/>
      </c>
      <c r="AK214" s="59" t="str">
        <f>IF(SUMPRODUCT(--EXACT(K214&amp;M214,$AJ$2:AJ213)),"",MAX($AK$3:AK213)+1)</f>
        <v/>
      </c>
    </row>
    <row r="215" spans="1:37" s="59" customFormat="1" ht="15" x14ac:dyDescent="0.25">
      <c r="A215" s="10">
        <f t="shared" si="22"/>
        <v>1</v>
      </c>
      <c r="B215" s="55" t="str">
        <f t="shared" si="23"/>
        <v/>
      </c>
      <c r="C215" s="55">
        <v>213</v>
      </c>
      <c r="D215" s="55" t="str">
        <f t="shared" si="21"/>
        <v/>
      </c>
      <c r="E215" s="56" t="str">
        <f t="shared" si="18"/>
        <v/>
      </c>
      <c r="F215" s="34" t="str">
        <f>IF(L215&lt;&gt;"",CONCATENATE(DIGITADOR!$B$2,$A$2,DIGITADOR!$M$1,A215),"")</f>
        <v/>
      </c>
      <c r="G215" s="37"/>
      <c r="H215" s="4"/>
      <c r="I215" s="60" t="str">
        <f t="shared" si="19"/>
        <v/>
      </c>
      <c r="J215" s="166" t="str">
        <f>IF(K215="","",INDEX('Otras referencias'!$AG:$AH,MATCH(K215,'Otras referencias'!$AG:$AG,0),2))</f>
        <v/>
      </c>
      <c r="K215" s="171"/>
      <c r="L215" s="58" t="str">
        <f>IF(J215="","",INDEX(referentes!$S:$W,MATCH(J215,referentes!$S:$S,0),1))</f>
        <v/>
      </c>
      <c r="M215" s="32"/>
      <c r="N215" s="43"/>
      <c r="O215" s="1"/>
      <c r="P215" s="225"/>
      <c r="Q215" s="226" t="str">
        <f>IF(P215="","",INDEX(referentes!$J:$K,MATCH(P215,referentes!$J:$J,0),2))</f>
        <v/>
      </c>
      <c r="R215" s="21"/>
      <c r="S215" s="26"/>
      <c r="T215" s="222"/>
      <c r="U215" s="223" t="str">
        <f>IF(T215="","",INDEX(referentes!D:E,MATCH(T215,referentes!D:D,0),2))</f>
        <v/>
      </c>
      <c r="V215" s="222"/>
      <c r="W215" s="224" t="str">
        <f>IF(V215="","",INDEX('Otras referencias'!AO:AQ,MATCH(V215,'Otras referencias'!AO:AO,0),2))</f>
        <v/>
      </c>
      <c r="X215" s="18"/>
      <c r="Y215" s="169" t="str">
        <f>IF(Z215="","",INDEX('Otras referencias'!H:I,MATCH(Z215,'Otras referencias'!I:I,0),1))</f>
        <v/>
      </c>
      <c r="Z215" s="171"/>
      <c r="AA215" s="21"/>
      <c r="AB215" s="11"/>
      <c r="AC215" s="169" t="str">
        <f>IF(AD215="","",INDEX('Otras referencias'!K:L,MATCH(AD215,'Otras referencias'!L:L,0),1))</f>
        <v/>
      </c>
      <c r="AD215" s="67"/>
      <c r="AE215" s="173" t="str">
        <f t="shared" si="20"/>
        <v>---</v>
      </c>
      <c r="AI215" s="59" t="str">
        <f>IF(V215="","",INDEX('Otras referencias'!AO:AQ,MATCH(V215,'Otras referencias'!AO:AO,0),3))</f>
        <v/>
      </c>
      <c r="AJ215" s="59" t="str">
        <f>IF(SUMPRODUCT(--EXACT(K215&amp;M215,$AJ$2:AJ214)),"",K215&amp;M215)</f>
        <v/>
      </c>
      <c r="AK215" s="59" t="str">
        <f>IF(SUMPRODUCT(--EXACT(K215&amp;M215,$AJ$2:AJ214)),"",MAX($AK$3:AK214)+1)</f>
        <v/>
      </c>
    </row>
    <row r="216" spans="1:37" s="59" customFormat="1" ht="15" x14ac:dyDescent="0.25">
      <c r="A216" s="10">
        <f t="shared" si="22"/>
        <v>1</v>
      </c>
      <c r="B216" s="55" t="str">
        <f t="shared" si="23"/>
        <v/>
      </c>
      <c r="C216" s="55">
        <v>214</v>
      </c>
      <c r="D216" s="55" t="str">
        <f t="shared" si="21"/>
        <v/>
      </c>
      <c r="E216" s="56" t="str">
        <f t="shared" si="18"/>
        <v/>
      </c>
      <c r="F216" s="34" t="str">
        <f>IF(L216&lt;&gt;"",CONCATENATE(DIGITADOR!$B$2,$A$2,DIGITADOR!$M$1,A216),"")</f>
        <v/>
      </c>
      <c r="G216" s="36"/>
      <c r="H216" s="4"/>
      <c r="I216" s="60" t="str">
        <f t="shared" si="19"/>
        <v/>
      </c>
      <c r="J216" s="166" t="str">
        <f>IF(K216="","",INDEX('Otras referencias'!$AG:$AH,MATCH(K216,'Otras referencias'!$AG:$AG,0),2))</f>
        <v/>
      </c>
      <c r="K216" s="171"/>
      <c r="L216" s="58" t="str">
        <f>IF(J216="","",INDEX(referentes!$S:$W,MATCH(J216,referentes!$S:$S,0),1))</f>
        <v/>
      </c>
      <c r="M216" s="32"/>
      <c r="N216" s="42"/>
      <c r="O216" s="1"/>
      <c r="P216" s="225"/>
      <c r="Q216" s="226" t="str">
        <f>IF(P216="","",INDEX(referentes!$J:$K,MATCH(P216,referentes!$J:$J,0),2))</f>
        <v/>
      </c>
      <c r="R216" s="20"/>
      <c r="S216" s="26"/>
      <c r="T216" s="222"/>
      <c r="U216" s="223" t="str">
        <f>IF(T216="","",INDEX(referentes!D:E,MATCH(T216,referentes!D:D,0),2))</f>
        <v/>
      </c>
      <c r="V216" s="222"/>
      <c r="W216" s="224" t="str">
        <f>IF(V216="","",INDEX('Otras referencias'!AO:AQ,MATCH(V216,'Otras referencias'!AO:AO,0),2))</f>
        <v/>
      </c>
      <c r="X216" s="18"/>
      <c r="Y216" s="169" t="str">
        <f>IF(Z216="","",INDEX('Otras referencias'!H:I,MATCH(Z216,'Otras referencias'!I:I,0),1))</f>
        <v/>
      </c>
      <c r="Z216" s="171"/>
      <c r="AA216" s="20"/>
      <c r="AB216" s="12"/>
      <c r="AC216" s="169" t="str">
        <f>IF(AD216="","",INDEX('Otras referencias'!K:L,MATCH(AD216,'Otras referencias'!L:L,0),1))</f>
        <v/>
      </c>
      <c r="AD216" s="67"/>
      <c r="AE216" s="173" t="str">
        <f t="shared" si="20"/>
        <v>---</v>
      </c>
      <c r="AI216" s="59" t="str">
        <f>IF(V216="","",INDEX('Otras referencias'!AO:AQ,MATCH(V216,'Otras referencias'!AO:AO,0),3))</f>
        <v/>
      </c>
      <c r="AJ216" s="59" t="str">
        <f>IF(SUMPRODUCT(--EXACT(K216&amp;M216,$AJ$2:AJ215)),"",K216&amp;M216)</f>
        <v/>
      </c>
      <c r="AK216" s="59" t="str">
        <f>IF(SUMPRODUCT(--EXACT(K216&amp;M216,$AJ$2:AJ215)),"",MAX($AK$3:AK215)+1)</f>
        <v/>
      </c>
    </row>
    <row r="217" spans="1:37" s="59" customFormat="1" ht="15" x14ac:dyDescent="0.25">
      <c r="A217" s="10">
        <f t="shared" si="22"/>
        <v>1</v>
      </c>
      <c r="B217" s="55" t="str">
        <f t="shared" si="23"/>
        <v/>
      </c>
      <c r="C217" s="55">
        <v>215</v>
      </c>
      <c r="D217" s="55" t="str">
        <f t="shared" si="21"/>
        <v/>
      </c>
      <c r="E217" s="56" t="str">
        <f t="shared" si="18"/>
        <v/>
      </c>
      <c r="F217" s="34" t="str">
        <f>IF(L217&lt;&gt;"",CONCATENATE(DIGITADOR!$B$2,$A$2,DIGITADOR!$M$1,A217),"")</f>
        <v/>
      </c>
      <c r="G217" s="37"/>
      <c r="H217" s="4"/>
      <c r="I217" s="60" t="str">
        <f t="shared" si="19"/>
        <v/>
      </c>
      <c r="J217" s="166" t="str">
        <f>IF(K217="","",INDEX('Otras referencias'!$AG:$AH,MATCH(K217,'Otras referencias'!$AG:$AG,0),2))</f>
        <v/>
      </c>
      <c r="K217" s="171"/>
      <c r="L217" s="58" t="str">
        <f>IF(J217="","",INDEX(referentes!$S:$W,MATCH(J217,referentes!$S:$S,0),1))</f>
        <v/>
      </c>
      <c r="M217" s="32"/>
      <c r="N217" s="43"/>
      <c r="O217" s="1"/>
      <c r="P217" s="225"/>
      <c r="Q217" s="226" t="str">
        <f>IF(P217="","",INDEX(referentes!$J:$K,MATCH(P217,referentes!$J:$J,0),2))</f>
        <v/>
      </c>
      <c r="R217" s="21"/>
      <c r="S217" s="26"/>
      <c r="T217" s="222"/>
      <c r="U217" s="223" t="str">
        <f>IF(T217="","",INDEX(referentes!D:E,MATCH(T217,referentes!D:D,0),2))</f>
        <v/>
      </c>
      <c r="V217" s="222"/>
      <c r="W217" s="224" t="str">
        <f>IF(V217="","",INDEX('Otras referencias'!AO:AQ,MATCH(V217,'Otras referencias'!AO:AO,0),2))</f>
        <v/>
      </c>
      <c r="X217" s="18"/>
      <c r="Y217" s="169" t="str">
        <f>IF(Z217="","",INDEX('Otras referencias'!H:I,MATCH(Z217,'Otras referencias'!I:I,0),1))</f>
        <v/>
      </c>
      <c r="Z217" s="171"/>
      <c r="AA217" s="21"/>
      <c r="AB217" s="11"/>
      <c r="AC217" s="169" t="str">
        <f>IF(AD217="","",INDEX('Otras referencias'!K:L,MATCH(AD217,'Otras referencias'!L:L,0),1))</f>
        <v/>
      </c>
      <c r="AD217" s="67"/>
      <c r="AE217" s="173" t="str">
        <f t="shared" si="20"/>
        <v>---</v>
      </c>
      <c r="AI217" s="59" t="str">
        <f>IF(V217="","",INDEX('Otras referencias'!AO:AQ,MATCH(V217,'Otras referencias'!AO:AO,0),3))</f>
        <v/>
      </c>
      <c r="AJ217" s="59" t="str">
        <f>IF(SUMPRODUCT(--EXACT(K217&amp;M217,$AJ$2:AJ216)),"",K217&amp;M217)</f>
        <v/>
      </c>
      <c r="AK217" s="59" t="str">
        <f>IF(SUMPRODUCT(--EXACT(K217&amp;M217,$AJ$2:AJ216)),"",MAX($AK$3:AK216)+1)</f>
        <v/>
      </c>
    </row>
    <row r="218" spans="1:37" s="59" customFormat="1" ht="15" x14ac:dyDescent="0.25">
      <c r="A218" s="10">
        <f t="shared" si="22"/>
        <v>1</v>
      </c>
      <c r="B218" s="55" t="str">
        <f t="shared" si="23"/>
        <v/>
      </c>
      <c r="C218" s="55">
        <v>216</v>
      </c>
      <c r="D218" s="55" t="str">
        <f t="shared" si="21"/>
        <v/>
      </c>
      <c r="E218" s="56" t="str">
        <f t="shared" si="18"/>
        <v/>
      </c>
      <c r="F218" s="34" t="str">
        <f>IF(L218&lt;&gt;"",CONCATENATE(DIGITADOR!$B$2,$A$2,DIGITADOR!$M$1,A218),"")</f>
        <v/>
      </c>
      <c r="G218" s="36"/>
      <c r="H218" s="4"/>
      <c r="I218" s="60" t="str">
        <f t="shared" si="19"/>
        <v/>
      </c>
      <c r="J218" s="166" t="str">
        <f>IF(K218="","",INDEX('Otras referencias'!$AG:$AH,MATCH(K218,'Otras referencias'!$AG:$AG,0),2))</f>
        <v/>
      </c>
      <c r="K218" s="171"/>
      <c r="L218" s="58" t="str">
        <f>IF(J218="","",INDEX(referentes!$S:$W,MATCH(J218,referentes!$S:$S,0),1))</f>
        <v/>
      </c>
      <c r="M218" s="32"/>
      <c r="N218" s="42"/>
      <c r="O218" s="1"/>
      <c r="P218" s="225"/>
      <c r="Q218" s="226" t="str">
        <f>IF(P218="","",INDEX(referentes!$J:$K,MATCH(P218,referentes!$J:$J,0),2))</f>
        <v/>
      </c>
      <c r="R218" s="20"/>
      <c r="S218" s="26"/>
      <c r="T218" s="222"/>
      <c r="U218" s="223" t="str">
        <f>IF(T218="","",INDEX(referentes!D:E,MATCH(T218,referentes!D:D,0),2))</f>
        <v/>
      </c>
      <c r="V218" s="222"/>
      <c r="W218" s="224" t="str">
        <f>IF(V218="","",INDEX('Otras referencias'!AO:AQ,MATCH(V218,'Otras referencias'!AO:AO,0),2))</f>
        <v/>
      </c>
      <c r="X218" s="18"/>
      <c r="Y218" s="169" t="str">
        <f>IF(Z218="","",INDEX('Otras referencias'!H:I,MATCH(Z218,'Otras referencias'!I:I,0),1))</f>
        <v/>
      </c>
      <c r="Z218" s="171"/>
      <c r="AA218" s="20"/>
      <c r="AB218" s="12"/>
      <c r="AC218" s="169" t="str">
        <f>IF(AD218="","",INDEX('Otras referencias'!K:L,MATCH(AD218,'Otras referencias'!L:L,0),1))</f>
        <v/>
      </c>
      <c r="AD218" s="67"/>
      <c r="AE218" s="173" t="str">
        <f t="shared" si="20"/>
        <v>---</v>
      </c>
      <c r="AI218" s="59" t="str">
        <f>IF(V218="","",INDEX('Otras referencias'!AO:AQ,MATCH(V218,'Otras referencias'!AO:AO,0),3))</f>
        <v/>
      </c>
      <c r="AJ218" s="59" t="str">
        <f>IF(SUMPRODUCT(--EXACT(K218&amp;M218,$AJ$2:AJ217)),"",K218&amp;M218)</f>
        <v/>
      </c>
      <c r="AK218" s="59" t="str">
        <f>IF(SUMPRODUCT(--EXACT(K218&amp;M218,$AJ$2:AJ217)),"",MAX($AK$3:AK217)+1)</f>
        <v/>
      </c>
    </row>
    <row r="219" spans="1:37" s="59" customFormat="1" ht="15" x14ac:dyDescent="0.25">
      <c r="A219" s="10">
        <f t="shared" si="22"/>
        <v>1</v>
      </c>
      <c r="B219" s="55" t="str">
        <f t="shared" si="23"/>
        <v/>
      </c>
      <c r="C219" s="55">
        <v>217</v>
      </c>
      <c r="D219" s="55" t="str">
        <f t="shared" si="21"/>
        <v/>
      </c>
      <c r="E219" s="56" t="str">
        <f t="shared" si="18"/>
        <v/>
      </c>
      <c r="F219" s="34" t="str">
        <f>IF(L219&lt;&gt;"",CONCATENATE(DIGITADOR!$B$2,$A$2,DIGITADOR!$M$1,A219),"")</f>
        <v/>
      </c>
      <c r="G219" s="37"/>
      <c r="H219" s="4"/>
      <c r="I219" s="60" t="str">
        <f t="shared" si="19"/>
        <v/>
      </c>
      <c r="J219" s="166" t="str">
        <f>IF(K219="","",INDEX('Otras referencias'!$AG:$AH,MATCH(K219,'Otras referencias'!$AG:$AG,0),2))</f>
        <v/>
      </c>
      <c r="K219" s="171"/>
      <c r="L219" s="58" t="str">
        <f>IF(J219="","",INDEX(referentes!$S:$W,MATCH(J219,referentes!$S:$S,0),1))</f>
        <v/>
      </c>
      <c r="M219" s="32"/>
      <c r="N219" s="43"/>
      <c r="O219" s="1"/>
      <c r="P219" s="225"/>
      <c r="Q219" s="226" t="str">
        <f>IF(P219="","",INDEX(referentes!$J:$K,MATCH(P219,referentes!$J:$J,0),2))</f>
        <v/>
      </c>
      <c r="R219" s="21"/>
      <c r="S219" s="26"/>
      <c r="T219" s="222"/>
      <c r="U219" s="223" t="str">
        <f>IF(T219="","",INDEX(referentes!D:E,MATCH(T219,referentes!D:D,0),2))</f>
        <v/>
      </c>
      <c r="V219" s="222"/>
      <c r="W219" s="224" t="str">
        <f>IF(V219="","",INDEX('Otras referencias'!AO:AQ,MATCH(V219,'Otras referencias'!AO:AO,0),2))</f>
        <v/>
      </c>
      <c r="X219" s="18"/>
      <c r="Y219" s="169" t="str">
        <f>IF(Z219="","",INDEX('Otras referencias'!H:I,MATCH(Z219,'Otras referencias'!I:I,0),1))</f>
        <v/>
      </c>
      <c r="Z219" s="171"/>
      <c r="AA219" s="21"/>
      <c r="AB219" s="11"/>
      <c r="AC219" s="169" t="str">
        <f>IF(AD219="","",INDEX('Otras referencias'!K:L,MATCH(AD219,'Otras referencias'!L:L,0),1))</f>
        <v/>
      </c>
      <c r="AD219" s="67"/>
      <c r="AE219" s="173" t="str">
        <f t="shared" si="20"/>
        <v>---</v>
      </c>
      <c r="AI219" s="59" t="str">
        <f>IF(V219="","",INDEX('Otras referencias'!AO:AQ,MATCH(V219,'Otras referencias'!AO:AO,0),3))</f>
        <v/>
      </c>
      <c r="AJ219" s="59" t="str">
        <f>IF(SUMPRODUCT(--EXACT(K219&amp;M219,$AJ$2:AJ218)),"",K219&amp;M219)</f>
        <v/>
      </c>
      <c r="AK219" s="59" t="str">
        <f>IF(SUMPRODUCT(--EXACT(K219&amp;M219,$AJ$2:AJ218)),"",MAX($AK$3:AK218)+1)</f>
        <v/>
      </c>
    </row>
    <row r="220" spans="1:37" s="59" customFormat="1" ht="15" x14ac:dyDescent="0.25">
      <c r="A220" s="10">
        <f t="shared" si="22"/>
        <v>1</v>
      </c>
      <c r="B220" s="55" t="str">
        <f t="shared" si="23"/>
        <v/>
      </c>
      <c r="C220" s="55">
        <v>218</v>
      </c>
      <c r="D220" s="55" t="str">
        <f t="shared" si="21"/>
        <v/>
      </c>
      <c r="E220" s="56" t="str">
        <f t="shared" si="18"/>
        <v/>
      </c>
      <c r="F220" s="34" t="str">
        <f>IF(L220&lt;&gt;"",CONCATENATE(DIGITADOR!$B$2,$A$2,DIGITADOR!$M$1,A220),"")</f>
        <v/>
      </c>
      <c r="G220" s="36"/>
      <c r="H220" s="4"/>
      <c r="I220" s="60" t="str">
        <f t="shared" si="19"/>
        <v/>
      </c>
      <c r="J220" s="166" t="str">
        <f>IF(K220="","",INDEX('Otras referencias'!$AG:$AH,MATCH(K220,'Otras referencias'!$AG:$AG,0),2))</f>
        <v/>
      </c>
      <c r="K220" s="171"/>
      <c r="L220" s="58" t="str">
        <f>IF(J220="","",INDEX(referentes!$S:$W,MATCH(J220,referentes!$S:$S,0),1))</f>
        <v/>
      </c>
      <c r="M220" s="32"/>
      <c r="N220" s="42"/>
      <c r="O220" s="1"/>
      <c r="P220" s="225"/>
      <c r="Q220" s="226" t="str">
        <f>IF(P220="","",INDEX(referentes!$J:$K,MATCH(P220,referentes!$J:$J,0),2))</f>
        <v/>
      </c>
      <c r="R220" s="20"/>
      <c r="S220" s="26"/>
      <c r="T220" s="222"/>
      <c r="U220" s="223" t="str">
        <f>IF(T220="","",INDEX(referentes!D:E,MATCH(T220,referentes!D:D,0),2))</f>
        <v/>
      </c>
      <c r="V220" s="222"/>
      <c r="W220" s="224" t="str">
        <f>IF(V220="","",INDEX('Otras referencias'!AO:AQ,MATCH(V220,'Otras referencias'!AO:AO,0),2))</f>
        <v/>
      </c>
      <c r="X220" s="18"/>
      <c r="Y220" s="169" t="str">
        <f>IF(Z220="","",INDEX('Otras referencias'!H:I,MATCH(Z220,'Otras referencias'!I:I,0),1))</f>
        <v/>
      </c>
      <c r="Z220" s="171"/>
      <c r="AA220" s="20"/>
      <c r="AB220" s="12"/>
      <c r="AC220" s="169" t="str">
        <f>IF(AD220="","",INDEX('Otras referencias'!K:L,MATCH(AD220,'Otras referencias'!L:L,0),1))</f>
        <v/>
      </c>
      <c r="AD220" s="67"/>
      <c r="AE220" s="173" t="str">
        <f t="shared" si="20"/>
        <v>---</v>
      </c>
      <c r="AI220" s="59" t="str">
        <f>IF(V220="","",INDEX('Otras referencias'!AO:AQ,MATCH(V220,'Otras referencias'!AO:AO,0),3))</f>
        <v/>
      </c>
      <c r="AJ220" s="59" t="str">
        <f>IF(SUMPRODUCT(--EXACT(K220&amp;M220,$AJ$2:AJ219)),"",K220&amp;M220)</f>
        <v/>
      </c>
      <c r="AK220" s="59" t="str">
        <f>IF(SUMPRODUCT(--EXACT(K220&amp;M220,$AJ$2:AJ219)),"",MAX($AK$3:AK219)+1)</f>
        <v/>
      </c>
    </row>
    <row r="221" spans="1:37" s="59" customFormat="1" ht="15" x14ac:dyDescent="0.25">
      <c r="A221" s="10">
        <f t="shared" si="22"/>
        <v>1</v>
      </c>
      <c r="B221" s="55" t="str">
        <f t="shared" si="23"/>
        <v/>
      </c>
      <c r="C221" s="55">
        <v>219</v>
      </c>
      <c r="D221" s="55" t="str">
        <f t="shared" si="21"/>
        <v/>
      </c>
      <c r="E221" s="56" t="str">
        <f t="shared" si="18"/>
        <v/>
      </c>
      <c r="F221" s="34" t="str">
        <f>IF(L221&lt;&gt;"",CONCATENATE(DIGITADOR!$B$2,$A$2,DIGITADOR!$M$1,A221),"")</f>
        <v/>
      </c>
      <c r="G221" s="37"/>
      <c r="H221" s="4"/>
      <c r="I221" s="60" t="str">
        <f t="shared" si="19"/>
        <v/>
      </c>
      <c r="J221" s="166" t="str">
        <f>IF(K221="","",INDEX('Otras referencias'!$AG:$AH,MATCH(K221,'Otras referencias'!$AG:$AG,0),2))</f>
        <v/>
      </c>
      <c r="K221" s="171"/>
      <c r="L221" s="58" t="str">
        <f>IF(J221="","",INDEX(referentes!$S:$W,MATCH(J221,referentes!$S:$S,0),1))</f>
        <v/>
      </c>
      <c r="M221" s="32"/>
      <c r="N221" s="43"/>
      <c r="O221" s="1"/>
      <c r="P221" s="225"/>
      <c r="Q221" s="226" t="str">
        <f>IF(P221="","",INDEX(referentes!$J:$K,MATCH(P221,referentes!$J:$J,0),2))</f>
        <v/>
      </c>
      <c r="R221" s="21"/>
      <c r="S221" s="26"/>
      <c r="T221" s="222"/>
      <c r="U221" s="223" t="str">
        <f>IF(T221="","",INDEX(referentes!D:E,MATCH(T221,referentes!D:D,0),2))</f>
        <v/>
      </c>
      <c r="V221" s="222"/>
      <c r="W221" s="224" t="str">
        <f>IF(V221="","",INDEX('Otras referencias'!AO:AQ,MATCH(V221,'Otras referencias'!AO:AO,0),2))</f>
        <v/>
      </c>
      <c r="X221" s="18"/>
      <c r="Y221" s="169" t="str">
        <f>IF(Z221="","",INDEX('Otras referencias'!H:I,MATCH(Z221,'Otras referencias'!I:I,0),1))</f>
        <v/>
      </c>
      <c r="Z221" s="171"/>
      <c r="AA221" s="21"/>
      <c r="AB221" s="11"/>
      <c r="AC221" s="169" t="str">
        <f>IF(AD221="","",INDEX('Otras referencias'!K:L,MATCH(AD221,'Otras referencias'!L:L,0),1))</f>
        <v/>
      </c>
      <c r="AD221" s="67"/>
      <c r="AE221" s="173" t="str">
        <f t="shared" si="20"/>
        <v>---</v>
      </c>
      <c r="AI221" s="59" t="str">
        <f>IF(V221="","",INDEX('Otras referencias'!AO:AQ,MATCH(V221,'Otras referencias'!AO:AO,0),3))</f>
        <v/>
      </c>
      <c r="AJ221" s="59" t="str">
        <f>IF(SUMPRODUCT(--EXACT(K221&amp;M221,$AJ$2:AJ220)),"",K221&amp;M221)</f>
        <v/>
      </c>
      <c r="AK221" s="59" t="str">
        <f>IF(SUMPRODUCT(--EXACT(K221&amp;M221,$AJ$2:AJ220)),"",MAX($AK$3:AK220)+1)</f>
        <v/>
      </c>
    </row>
    <row r="222" spans="1:37" s="59" customFormat="1" ht="15" x14ac:dyDescent="0.25">
      <c r="A222" s="10">
        <f t="shared" si="22"/>
        <v>1</v>
      </c>
      <c r="B222" s="55" t="str">
        <f t="shared" si="23"/>
        <v/>
      </c>
      <c r="C222" s="55">
        <v>220</v>
      </c>
      <c r="D222" s="55" t="str">
        <f t="shared" si="21"/>
        <v/>
      </c>
      <c r="E222" s="56" t="str">
        <f t="shared" si="18"/>
        <v/>
      </c>
      <c r="F222" s="34" t="str">
        <f>IF(L222&lt;&gt;"",CONCATENATE(DIGITADOR!$B$2,$A$2,DIGITADOR!$M$1,A222),"")</f>
        <v/>
      </c>
      <c r="G222" s="36"/>
      <c r="H222" s="4"/>
      <c r="I222" s="60" t="str">
        <f t="shared" si="19"/>
        <v/>
      </c>
      <c r="J222" s="166" t="str">
        <f>IF(K222="","",INDEX('Otras referencias'!$AG:$AH,MATCH(K222,'Otras referencias'!$AG:$AG,0),2))</f>
        <v/>
      </c>
      <c r="K222" s="171"/>
      <c r="L222" s="58" t="str">
        <f>IF(J222="","",INDEX(referentes!$S:$W,MATCH(J222,referentes!$S:$S,0),1))</f>
        <v/>
      </c>
      <c r="M222" s="32"/>
      <c r="N222" s="42"/>
      <c r="O222" s="1"/>
      <c r="P222" s="225"/>
      <c r="Q222" s="226" t="str">
        <f>IF(P222="","",INDEX(referentes!$J:$K,MATCH(P222,referentes!$J:$J,0),2))</f>
        <v/>
      </c>
      <c r="R222" s="20"/>
      <c r="S222" s="26"/>
      <c r="T222" s="222"/>
      <c r="U222" s="223" t="str">
        <f>IF(T222="","",INDEX(referentes!D:E,MATCH(T222,referentes!D:D,0),2))</f>
        <v/>
      </c>
      <c r="V222" s="222"/>
      <c r="W222" s="224" t="str">
        <f>IF(V222="","",INDEX('Otras referencias'!AO:AQ,MATCH(V222,'Otras referencias'!AO:AO,0),2))</f>
        <v/>
      </c>
      <c r="X222" s="18"/>
      <c r="Y222" s="169" t="str">
        <f>IF(Z222="","",INDEX('Otras referencias'!H:I,MATCH(Z222,'Otras referencias'!I:I,0),1))</f>
        <v/>
      </c>
      <c r="Z222" s="171"/>
      <c r="AA222" s="20"/>
      <c r="AB222" s="12"/>
      <c r="AC222" s="169" t="str">
        <f>IF(AD222="","",INDEX('Otras referencias'!K:L,MATCH(AD222,'Otras referencias'!L:L,0),1))</f>
        <v/>
      </c>
      <c r="AD222" s="67"/>
      <c r="AE222" s="173" t="str">
        <f t="shared" si="20"/>
        <v>---</v>
      </c>
      <c r="AI222" s="59" t="str">
        <f>IF(V222="","",INDEX('Otras referencias'!AO:AQ,MATCH(V222,'Otras referencias'!AO:AO,0),3))</f>
        <v/>
      </c>
      <c r="AJ222" s="59" t="str">
        <f>IF(SUMPRODUCT(--EXACT(K222&amp;M222,$AJ$2:AJ221)),"",K222&amp;M222)</f>
        <v/>
      </c>
      <c r="AK222" s="59" t="str">
        <f>IF(SUMPRODUCT(--EXACT(K222&amp;M222,$AJ$2:AJ221)),"",MAX($AK$3:AK221)+1)</f>
        <v/>
      </c>
    </row>
    <row r="223" spans="1:37" s="59" customFormat="1" ht="15" x14ac:dyDescent="0.25">
      <c r="A223" s="10">
        <f t="shared" si="22"/>
        <v>1</v>
      </c>
      <c r="B223" s="55" t="str">
        <f t="shared" si="23"/>
        <v/>
      </c>
      <c r="C223" s="55">
        <v>221</v>
      </c>
      <c r="D223" s="55" t="str">
        <f t="shared" si="21"/>
        <v/>
      </c>
      <c r="E223" s="56" t="str">
        <f t="shared" si="18"/>
        <v/>
      </c>
      <c r="F223" s="34" t="str">
        <f>IF(L223&lt;&gt;"",CONCATENATE(DIGITADOR!$B$2,$A$2,DIGITADOR!$M$1,A223),"")</f>
        <v/>
      </c>
      <c r="G223" s="37"/>
      <c r="H223" s="4"/>
      <c r="I223" s="60" t="str">
        <f t="shared" si="19"/>
        <v/>
      </c>
      <c r="J223" s="166" t="str">
        <f>IF(K223="","",INDEX('Otras referencias'!$AG:$AH,MATCH(K223,'Otras referencias'!$AG:$AG,0),2))</f>
        <v/>
      </c>
      <c r="K223" s="171"/>
      <c r="L223" s="58" t="str">
        <f>IF(J223="","",INDEX(referentes!$S:$W,MATCH(J223,referentes!$S:$S,0),1))</f>
        <v/>
      </c>
      <c r="M223" s="32"/>
      <c r="N223" s="43"/>
      <c r="O223" s="1"/>
      <c r="P223" s="225"/>
      <c r="Q223" s="226" t="str">
        <f>IF(P223="","",INDEX(referentes!$J:$K,MATCH(P223,referentes!$J:$J,0),2))</f>
        <v/>
      </c>
      <c r="R223" s="21"/>
      <c r="S223" s="26"/>
      <c r="T223" s="222"/>
      <c r="U223" s="223" t="str">
        <f>IF(T223="","",INDEX(referentes!D:E,MATCH(T223,referentes!D:D,0),2))</f>
        <v/>
      </c>
      <c r="V223" s="222"/>
      <c r="W223" s="224" t="str">
        <f>IF(V223="","",INDEX('Otras referencias'!AO:AQ,MATCH(V223,'Otras referencias'!AO:AO,0),2))</f>
        <v/>
      </c>
      <c r="X223" s="18"/>
      <c r="Y223" s="169" t="str">
        <f>IF(Z223="","",INDEX('Otras referencias'!H:I,MATCH(Z223,'Otras referencias'!I:I,0),1))</f>
        <v/>
      </c>
      <c r="Z223" s="171"/>
      <c r="AA223" s="21"/>
      <c r="AB223" s="11"/>
      <c r="AC223" s="169" t="str">
        <f>IF(AD223="","",INDEX('Otras referencias'!K:L,MATCH(AD223,'Otras referencias'!L:L,0),1))</f>
        <v/>
      </c>
      <c r="AD223" s="67"/>
      <c r="AE223" s="173" t="str">
        <f t="shared" si="20"/>
        <v>---</v>
      </c>
      <c r="AI223" s="59" t="str">
        <f>IF(V223="","",INDEX('Otras referencias'!AO:AQ,MATCH(V223,'Otras referencias'!AO:AO,0),3))</f>
        <v/>
      </c>
      <c r="AJ223" s="59" t="str">
        <f>IF(SUMPRODUCT(--EXACT(K223&amp;M223,$AJ$2:AJ222)),"",K223&amp;M223)</f>
        <v/>
      </c>
      <c r="AK223" s="59" t="str">
        <f>IF(SUMPRODUCT(--EXACT(K223&amp;M223,$AJ$2:AJ222)),"",MAX($AK$3:AK222)+1)</f>
        <v/>
      </c>
    </row>
    <row r="224" spans="1:37" s="59" customFormat="1" ht="15" x14ac:dyDescent="0.25">
      <c r="A224" s="10">
        <f t="shared" si="22"/>
        <v>1</v>
      </c>
      <c r="B224" s="55" t="str">
        <f t="shared" si="23"/>
        <v/>
      </c>
      <c r="C224" s="55">
        <v>222</v>
      </c>
      <c r="D224" s="55" t="str">
        <f t="shared" si="21"/>
        <v/>
      </c>
      <c r="E224" s="56" t="str">
        <f t="shared" si="18"/>
        <v/>
      </c>
      <c r="F224" s="34" t="str">
        <f>IF(L224&lt;&gt;"",CONCATENATE(DIGITADOR!$B$2,$A$2,DIGITADOR!$M$1,A224),"")</f>
        <v/>
      </c>
      <c r="G224" s="36"/>
      <c r="H224" s="4"/>
      <c r="I224" s="60" t="str">
        <f t="shared" si="19"/>
        <v/>
      </c>
      <c r="J224" s="166" t="str">
        <f>IF(K224="","",INDEX('Otras referencias'!$AG:$AH,MATCH(K224,'Otras referencias'!$AG:$AG,0),2))</f>
        <v/>
      </c>
      <c r="K224" s="171"/>
      <c r="L224" s="58" t="str">
        <f>IF(J224="","",INDEX(referentes!$S:$W,MATCH(J224,referentes!$S:$S,0),1))</f>
        <v/>
      </c>
      <c r="M224" s="32"/>
      <c r="N224" s="42"/>
      <c r="O224" s="1"/>
      <c r="P224" s="225"/>
      <c r="Q224" s="226" t="str">
        <f>IF(P224="","",INDEX(referentes!$J:$K,MATCH(P224,referentes!$J:$J,0),2))</f>
        <v/>
      </c>
      <c r="R224" s="20"/>
      <c r="S224" s="26"/>
      <c r="T224" s="222"/>
      <c r="U224" s="223" t="str">
        <f>IF(T224="","",INDEX(referentes!D:E,MATCH(T224,referentes!D:D,0),2))</f>
        <v/>
      </c>
      <c r="V224" s="222"/>
      <c r="W224" s="224" t="str">
        <f>IF(V224="","",INDEX('Otras referencias'!AO:AQ,MATCH(V224,'Otras referencias'!AO:AO,0),2))</f>
        <v/>
      </c>
      <c r="X224" s="18"/>
      <c r="Y224" s="169" t="str">
        <f>IF(Z224="","",INDEX('Otras referencias'!H:I,MATCH(Z224,'Otras referencias'!I:I,0),1))</f>
        <v/>
      </c>
      <c r="Z224" s="171"/>
      <c r="AA224" s="20"/>
      <c r="AB224" s="12"/>
      <c r="AC224" s="169" t="str">
        <f>IF(AD224="","",INDEX('Otras referencias'!K:L,MATCH(AD224,'Otras referencias'!L:L,0),1))</f>
        <v/>
      </c>
      <c r="AD224" s="67"/>
      <c r="AE224" s="173" t="str">
        <f t="shared" si="20"/>
        <v>---</v>
      </c>
      <c r="AI224" s="59" t="str">
        <f>IF(V224="","",INDEX('Otras referencias'!AO:AQ,MATCH(V224,'Otras referencias'!AO:AO,0),3))</f>
        <v/>
      </c>
      <c r="AJ224" s="59" t="str">
        <f>IF(SUMPRODUCT(--EXACT(K224&amp;M224,$AJ$2:AJ223)),"",K224&amp;M224)</f>
        <v/>
      </c>
      <c r="AK224" s="59" t="str">
        <f>IF(SUMPRODUCT(--EXACT(K224&amp;M224,$AJ$2:AJ223)),"",MAX($AK$3:AK223)+1)</f>
        <v/>
      </c>
    </row>
    <row r="225" spans="1:37" s="59" customFormat="1" ht="15" x14ac:dyDescent="0.25">
      <c r="A225" s="10">
        <f t="shared" si="22"/>
        <v>1</v>
      </c>
      <c r="B225" s="55" t="str">
        <f t="shared" si="23"/>
        <v/>
      </c>
      <c r="C225" s="55">
        <v>223</v>
      </c>
      <c r="D225" s="55" t="str">
        <f t="shared" si="21"/>
        <v/>
      </c>
      <c r="E225" s="56" t="str">
        <f t="shared" si="18"/>
        <v/>
      </c>
      <c r="F225" s="34" t="str">
        <f>IF(L225&lt;&gt;"",CONCATENATE(DIGITADOR!$B$2,$A$2,DIGITADOR!$M$1,A225),"")</f>
        <v/>
      </c>
      <c r="G225" s="37"/>
      <c r="H225" s="4"/>
      <c r="I225" s="60" t="str">
        <f t="shared" si="19"/>
        <v/>
      </c>
      <c r="J225" s="166" t="str">
        <f>IF(K225="","",INDEX('Otras referencias'!$AG:$AH,MATCH(K225,'Otras referencias'!$AG:$AG,0),2))</f>
        <v/>
      </c>
      <c r="K225" s="171"/>
      <c r="L225" s="58" t="str">
        <f>IF(J225="","",INDEX(referentes!$S:$W,MATCH(J225,referentes!$S:$S,0),1))</f>
        <v/>
      </c>
      <c r="M225" s="32"/>
      <c r="N225" s="43"/>
      <c r="O225" s="1"/>
      <c r="P225" s="225"/>
      <c r="Q225" s="226" t="str">
        <f>IF(P225="","",INDEX(referentes!$J:$K,MATCH(P225,referentes!$J:$J,0),2))</f>
        <v/>
      </c>
      <c r="R225" s="21"/>
      <c r="S225" s="26"/>
      <c r="T225" s="222"/>
      <c r="U225" s="223" t="str">
        <f>IF(T225="","",INDEX(referentes!D:E,MATCH(T225,referentes!D:D,0),2))</f>
        <v/>
      </c>
      <c r="V225" s="222"/>
      <c r="W225" s="224" t="str">
        <f>IF(V225="","",INDEX('Otras referencias'!AO:AQ,MATCH(V225,'Otras referencias'!AO:AO,0),2))</f>
        <v/>
      </c>
      <c r="X225" s="18"/>
      <c r="Y225" s="169" t="str">
        <f>IF(Z225="","",INDEX('Otras referencias'!H:I,MATCH(Z225,'Otras referencias'!I:I,0),1))</f>
        <v/>
      </c>
      <c r="Z225" s="171"/>
      <c r="AA225" s="21"/>
      <c r="AB225" s="11"/>
      <c r="AC225" s="169" t="str">
        <f>IF(AD225="","",INDEX('Otras referencias'!K:L,MATCH(AD225,'Otras referencias'!L:L,0),1))</f>
        <v/>
      </c>
      <c r="AD225" s="67"/>
      <c r="AE225" s="173" t="str">
        <f t="shared" si="20"/>
        <v>---</v>
      </c>
      <c r="AI225" s="59" t="str">
        <f>IF(V225="","",INDEX('Otras referencias'!AO:AQ,MATCH(V225,'Otras referencias'!AO:AO,0),3))</f>
        <v/>
      </c>
      <c r="AJ225" s="59" t="str">
        <f>IF(SUMPRODUCT(--EXACT(K225&amp;M225,$AJ$2:AJ224)),"",K225&amp;M225)</f>
        <v/>
      </c>
      <c r="AK225" s="59" t="str">
        <f>IF(SUMPRODUCT(--EXACT(K225&amp;M225,$AJ$2:AJ224)),"",MAX($AK$3:AK224)+1)</f>
        <v/>
      </c>
    </row>
    <row r="226" spans="1:37" s="59" customFormat="1" ht="15" x14ac:dyDescent="0.25">
      <c r="A226" s="10">
        <f t="shared" si="22"/>
        <v>1</v>
      </c>
      <c r="B226" s="55" t="str">
        <f t="shared" si="23"/>
        <v/>
      </c>
      <c r="C226" s="55">
        <v>224</v>
      </c>
      <c r="D226" s="55" t="str">
        <f t="shared" si="21"/>
        <v/>
      </c>
      <c r="E226" s="56" t="str">
        <f t="shared" si="18"/>
        <v/>
      </c>
      <c r="F226" s="34" t="str">
        <f>IF(L226&lt;&gt;"",CONCATENATE(DIGITADOR!$B$2,$A$2,DIGITADOR!$M$1,A226),"")</f>
        <v/>
      </c>
      <c r="G226" s="36"/>
      <c r="H226" s="4"/>
      <c r="I226" s="60" t="str">
        <f t="shared" si="19"/>
        <v/>
      </c>
      <c r="J226" s="166" t="str">
        <f>IF(K226="","",INDEX('Otras referencias'!$AG:$AH,MATCH(K226,'Otras referencias'!$AG:$AG,0),2))</f>
        <v/>
      </c>
      <c r="K226" s="171"/>
      <c r="L226" s="58" t="str">
        <f>IF(J226="","",INDEX(referentes!$S:$W,MATCH(J226,referentes!$S:$S,0),1))</f>
        <v/>
      </c>
      <c r="M226" s="32"/>
      <c r="N226" s="42"/>
      <c r="O226" s="1"/>
      <c r="P226" s="225"/>
      <c r="Q226" s="226" t="str">
        <f>IF(P226="","",INDEX(referentes!$J:$K,MATCH(P226,referentes!$J:$J,0),2))</f>
        <v/>
      </c>
      <c r="R226" s="20"/>
      <c r="S226" s="26"/>
      <c r="T226" s="222"/>
      <c r="U226" s="223" t="str">
        <f>IF(T226="","",INDEX(referentes!D:E,MATCH(T226,referentes!D:D,0),2))</f>
        <v/>
      </c>
      <c r="V226" s="222"/>
      <c r="W226" s="224" t="str">
        <f>IF(V226="","",INDEX('Otras referencias'!AO:AQ,MATCH(V226,'Otras referencias'!AO:AO,0),2))</f>
        <v/>
      </c>
      <c r="X226" s="18"/>
      <c r="Y226" s="169" t="str">
        <f>IF(Z226="","",INDEX('Otras referencias'!H:I,MATCH(Z226,'Otras referencias'!I:I,0),1))</f>
        <v/>
      </c>
      <c r="Z226" s="171"/>
      <c r="AA226" s="20"/>
      <c r="AB226" s="12"/>
      <c r="AC226" s="169" t="str">
        <f>IF(AD226="","",INDEX('Otras referencias'!K:L,MATCH(AD226,'Otras referencias'!L:L,0),1))</f>
        <v/>
      </c>
      <c r="AD226" s="67"/>
      <c r="AE226" s="173" t="str">
        <f t="shared" si="20"/>
        <v>---</v>
      </c>
      <c r="AI226" s="59" t="str">
        <f>IF(V226="","",INDEX('Otras referencias'!AO:AQ,MATCH(V226,'Otras referencias'!AO:AO,0),3))</f>
        <v/>
      </c>
      <c r="AJ226" s="59" t="str">
        <f>IF(SUMPRODUCT(--EXACT(K226&amp;M226,$AJ$2:AJ225)),"",K226&amp;M226)</f>
        <v/>
      </c>
      <c r="AK226" s="59" t="str">
        <f>IF(SUMPRODUCT(--EXACT(K226&amp;M226,$AJ$2:AJ225)),"",MAX($AK$3:AK225)+1)</f>
        <v/>
      </c>
    </row>
    <row r="227" spans="1:37" s="59" customFormat="1" ht="15" x14ac:dyDescent="0.25">
      <c r="A227" s="10">
        <f t="shared" si="22"/>
        <v>1</v>
      </c>
      <c r="B227" s="55" t="str">
        <f t="shared" si="23"/>
        <v/>
      </c>
      <c r="C227" s="55">
        <v>225</v>
      </c>
      <c r="D227" s="55" t="str">
        <f t="shared" si="21"/>
        <v/>
      </c>
      <c r="E227" s="56" t="str">
        <f t="shared" si="18"/>
        <v/>
      </c>
      <c r="F227" s="34" t="str">
        <f>IF(L227&lt;&gt;"",CONCATENATE(DIGITADOR!$B$2,$A$2,DIGITADOR!$M$1,A227),"")</f>
        <v/>
      </c>
      <c r="G227" s="37"/>
      <c r="H227" s="4"/>
      <c r="I227" s="60" t="str">
        <f t="shared" si="19"/>
        <v/>
      </c>
      <c r="J227" s="166" t="str">
        <f>IF(K227="","",INDEX('Otras referencias'!$AG:$AH,MATCH(K227,'Otras referencias'!$AG:$AG,0),2))</f>
        <v/>
      </c>
      <c r="K227" s="171"/>
      <c r="L227" s="58" t="str">
        <f>IF(J227="","",INDEX(referentes!$S:$W,MATCH(J227,referentes!$S:$S,0),1))</f>
        <v/>
      </c>
      <c r="M227" s="32"/>
      <c r="N227" s="43"/>
      <c r="O227" s="1"/>
      <c r="P227" s="225"/>
      <c r="Q227" s="226" t="str">
        <f>IF(P227="","",INDEX(referentes!$J:$K,MATCH(P227,referentes!$J:$J,0),2))</f>
        <v/>
      </c>
      <c r="R227" s="21"/>
      <c r="S227" s="26"/>
      <c r="T227" s="222"/>
      <c r="U227" s="223" t="str">
        <f>IF(T227="","",INDEX(referentes!D:E,MATCH(T227,referentes!D:D,0),2))</f>
        <v/>
      </c>
      <c r="V227" s="222"/>
      <c r="W227" s="224" t="str">
        <f>IF(V227="","",INDEX('Otras referencias'!AO:AQ,MATCH(V227,'Otras referencias'!AO:AO,0),2))</f>
        <v/>
      </c>
      <c r="X227" s="18"/>
      <c r="Y227" s="169" t="str">
        <f>IF(Z227="","",INDEX('Otras referencias'!H:I,MATCH(Z227,'Otras referencias'!I:I,0),1))</f>
        <v/>
      </c>
      <c r="Z227" s="171"/>
      <c r="AA227" s="21"/>
      <c r="AB227" s="11"/>
      <c r="AC227" s="169" t="str">
        <f>IF(AD227="","",INDEX('Otras referencias'!K:L,MATCH(AD227,'Otras referencias'!L:L,0),1))</f>
        <v/>
      </c>
      <c r="AD227" s="67"/>
      <c r="AE227" s="173" t="str">
        <f t="shared" si="20"/>
        <v>---</v>
      </c>
      <c r="AI227" s="59" t="str">
        <f>IF(V227="","",INDEX('Otras referencias'!AO:AQ,MATCH(V227,'Otras referencias'!AO:AO,0),3))</f>
        <v/>
      </c>
      <c r="AJ227" s="59" t="str">
        <f>IF(SUMPRODUCT(--EXACT(K227&amp;M227,$AJ$2:AJ226)),"",K227&amp;M227)</f>
        <v/>
      </c>
      <c r="AK227" s="59" t="str">
        <f>IF(SUMPRODUCT(--EXACT(K227&amp;M227,$AJ$2:AJ226)),"",MAX($AK$3:AK226)+1)</f>
        <v/>
      </c>
    </row>
    <row r="228" spans="1:37" s="59" customFormat="1" ht="15" x14ac:dyDescent="0.25">
      <c r="A228" s="10">
        <f t="shared" si="22"/>
        <v>1</v>
      </c>
      <c r="B228" s="55" t="str">
        <f t="shared" si="23"/>
        <v/>
      </c>
      <c r="C228" s="55">
        <v>226</v>
      </c>
      <c r="D228" s="55" t="str">
        <f t="shared" si="21"/>
        <v/>
      </c>
      <c r="E228" s="56" t="str">
        <f t="shared" si="18"/>
        <v/>
      </c>
      <c r="F228" s="34" t="str">
        <f>IF(L228&lt;&gt;"",CONCATENATE(DIGITADOR!$B$2,$A$2,DIGITADOR!$M$1,A228),"")</f>
        <v/>
      </c>
      <c r="G228" s="36"/>
      <c r="H228" s="4"/>
      <c r="I228" s="60" t="str">
        <f t="shared" si="19"/>
        <v/>
      </c>
      <c r="J228" s="166" t="str">
        <f>IF(K228="","",INDEX('Otras referencias'!$AG:$AH,MATCH(K228,'Otras referencias'!$AG:$AG,0),2))</f>
        <v/>
      </c>
      <c r="K228" s="171"/>
      <c r="L228" s="58" t="str">
        <f>IF(J228="","",INDEX(referentes!$S:$W,MATCH(J228,referentes!$S:$S,0),1))</f>
        <v/>
      </c>
      <c r="M228" s="32"/>
      <c r="N228" s="42"/>
      <c r="O228" s="1"/>
      <c r="P228" s="225"/>
      <c r="Q228" s="226" t="str">
        <f>IF(P228="","",INDEX(referentes!$J:$K,MATCH(P228,referentes!$J:$J,0),2))</f>
        <v/>
      </c>
      <c r="R228" s="20"/>
      <c r="S228" s="26"/>
      <c r="T228" s="222"/>
      <c r="U228" s="223" t="str">
        <f>IF(T228="","",INDEX(referentes!D:E,MATCH(T228,referentes!D:D,0),2))</f>
        <v/>
      </c>
      <c r="V228" s="222"/>
      <c r="W228" s="224" t="str">
        <f>IF(V228="","",INDEX('Otras referencias'!AO:AQ,MATCH(V228,'Otras referencias'!AO:AO,0),2))</f>
        <v/>
      </c>
      <c r="X228" s="18"/>
      <c r="Y228" s="169" t="str">
        <f>IF(Z228="","",INDEX('Otras referencias'!H:I,MATCH(Z228,'Otras referencias'!I:I,0),1))</f>
        <v/>
      </c>
      <c r="Z228" s="171"/>
      <c r="AA228" s="20"/>
      <c r="AB228" s="12"/>
      <c r="AC228" s="169" t="str">
        <f>IF(AD228="","",INDEX('Otras referencias'!K:L,MATCH(AD228,'Otras referencias'!L:L,0),1))</f>
        <v/>
      </c>
      <c r="AD228" s="67"/>
      <c r="AE228" s="173" t="str">
        <f t="shared" si="20"/>
        <v>---</v>
      </c>
      <c r="AI228" s="59" t="str">
        <f>IF(V228="","",INDEX('Otras referencias'!AO:AQ,MATCH(V228,'Otras referencias'!AO:AO,0),3))</f>
        <v/>
      </c>
      <c r="AJ228" s="59" t="str">
        <f>IF(SUMPRODUCT(--EXACT(K228&amp;M228,$AJ$2:AJ227)),"",K228&amp;M228)</f>
        <v/>
      </c>
      <c r="AK228" s="59" t="str">
        <f>IF(SUMPRODUCT(--EXACT(K228&amp;M228,$AJ$2:AJ227)),"",MAX($AK$3:AK227)+1)</f>
        <v/>
      </c>
    </row>
    <row r="229" spans="1:37" s="59" customFormat="1" ht="15" x14ac:dyDescent="0.25">
      <c r="A229" s="10">
        <f t="shared" si="22"/>
        <v>1</v>
      </c>
      <c r="B229" s="55" t="str">
        <f t="shared" si="23"/>
        <v/>
      </c>
      <c r="C229" s="55">
        <v>227</v>
      </c>
      <c r="D229" s="55" t="str">
        <f t="shared" si="21"/>
        <v/>
      </c>
      <c r="E229" s="56" t="str">
        <f t="shared" si="18"/>
        <v/>
      </c>
      <c r="F229" s="34" t="str">
        <f>IF(L229&lt;&gt;"",CONCATENATE(DIGITADOR!$B$2,$A$2,DIGITADOR!$M$1,A229),"")</f>
        <v/>
      </c>
      <c r="G229" s="37"/>
      <c r="H229" s="4"/>
      <c r="I229" s="60" t="str">
        <f t="shared" si="19"/>
        <v/>
      </c>
      <c r="J229" s="166" t="str">
        <f>IF(K229="","",INDEX('Otras referencias'!$AG:$AH,MATCH(K229,'Otras referencias'!$AG:$AG,0),2))</f>
        <v/>
      </c>
      <c r="K229" s="171"/>
      <c r="L229" s="58" t="str">
        <f>IF(J229="","",INDEX(referentes!$S:$W,MATCH(J229,referentes!$S:$S,0),1))</f>
        <v/>
      </c>
      <c r="M229" s="32"/>
      <c r="N229" s="43"/>
      <c r="O229" s="1"/>
      <c r="P229" s="225"/>
      <c r="Q229" s="226" t="str">
        <f>IF(P229="","",INDEX(referentes!$J:$K,MATCH(P229,referentes!$J:$J,0),2))</f>
        <v/>
      </c>
      <c r="R229" s="21"/>
      <c r="S229" s="26"/>
      <c r="T229" s="222"/>
      <c r="U229" s="223" t="str">
        <f>IF(T229="","",INDEX(referentes!D:E,MATCH(T229,referentes!D:D,0),2))</f>
        <v/>
      </c>
      <c r="V229" s="222"/>
      <c r="W229" s="224" t="str">
        <f>IF(V229="","",INDEX('Otras referencias'!AO:AQ,MATCH(V229,'Otras referencias'!AO:AO,0),2))</f>
        <v/>
      </c>
      <c r="X229" s="18"/>
      <c r="Y229" s="169" t="str">
        <f>IF(Z229="","",INDEX('Otras referencias'!H:I,MATCH(Z229,'Otras referencias'!I:I,0),1))</f>
        <v/>
      </c>
      <c r="Z229" s="171"/>
      <c r="AA229" s="21"/>
      <c r="AB229" s="11"/>
      <c r="AC229" s="169" t="str">
        <f>IF(AD229="","",INDEX('Otras referencias'!K:L,MATCH(AD229,'Otras referencias'!L:L,0),1))</f>
        <v/>
      </c>
      <c r="AD229" s="67"/>
      <c r="AE229" s="173" t="str">
        <f t="shared" si="20"/>
        <v>---</v>
      </c>
      <c r="AI229" s="59" t="str">
        <f>IF(V229="","",INDEX('Otras referencias'!AO:AQ,MATCH(V229,'Otras referencias'!AO:AO,0),3))</f>
        <v/>
      </c>
      <c r="AJ229" s="59" t="str">
        <f>IF(SUMPRODUCT(--EXACT(K229&amp;M229,$AJ$2:AJ228)),"",K229&amp;M229)</f>
        <v/>
      </c>
      <c r="AK229" s="59" t="str">
        <f>IF(SUMPRODUCT(--EXACT(K229&amp;M229,$AJ$2:AJ228)),"",MAX($AK$3:AK228)+1)</f>
        <v/>
      </c>
    </row>
    <row r="230" spans="1:37" s="59" customFormat="1" ht="15" x14ac:dyDescent="0.25">
      <c r="A230" s="10">
        <f t="shared" si="22"/>
        <v>1</v>
      </c>
      <c r="B230" s="55" t="str">
        <f t="shared" si="23"/>
        <v/>
      </c>
      <c r="C230" s="55">
        <v>228</v>
      </c>
      <c r="D230" s="55" t="str">
        <f t="shared" si="21"/>
        <v/>
      </c>
      <c r="E230" s="56" t="str">
        <f t="shared" si="18"/>
        <v/>
      </c>
      <c r="F230" s="34" t="str">
        <f>IF(L230&lt;&gt;"",CONCATENATE(DIGITADOR!$B$2,$A$2,DIGITADOR!$M$1,A230),"")</f>
        <v/>
      </c>
      <c r="G230" s="36"/>
      <c r="H230" s="4"/>
      <c r="I230" s="60" t="str">
        <f t="shared" si="19"/>
        <v/>
      </c>
      <c r="J230" s="166" t="str">
        <f>IF(K230="","",INDEX('Otras referencias'!$AG:$AH,MATCH(K230,'Otras referencias'!$AG:$AG,0),2))</f>
        <v/>
      </c>
      <c r="K230" s="171"/>
      <c r="L230" s="58" t="str">
        <f>IF(J230="","",INDEX(referentes!$S:$W,MATCH(J230,referentes!$S:$S,0),1))</f>
        <v/>
      </c>
      <c r="M230" s="32"/>
      <c r="N230" s="42"/>
      <c r="O230" s="1"/>
      <c r="P230" s="225"/>
      <c r="Q230" s="226" t="str">
        <f>IF(P230="","",INDEX(referentes!$J:$K,MATCH(P230,referentes!$J:$J,0),2))</f>
        <v/>
      </c>
      <c r="R230" s="20"/>
      <c r="S230" s="26"/>
      <c r="T230" s="222"/>
      <c r="U230" s="223" t="str">
        <f>IF(T230="","",INDEX(referentes!D:E,MATCH(T230,referentes!D:D,0),2))</f>
        <v/>
      </c>
      <c r="V230" s="222"/>
      <c r="W230" s="224" t="str">
        <f>IF(V230="","",INDEX('Otras referencias'!AO:AQ,MATCH(V230,'Otras referencias'!AO:AO,0),2))</f>
        <v/>
      </c>
      <c r="X230" s="18"/>
      <c r="Y230" s="169" t="str">
        <f>IF(Z230="","",INDEX('Otras referencias'!H:I,MATCH(Z230,'Otras referencias'!I:I,0),1))</f>
        <v/>
      </c>
      <c r="Z230" s="171"/>
      <c r="AA230" s="20"/>
      <c r="AB230" s="12"/>
      <c r="AC230" s="169" t="str">
        <f>IF(AD230="","",INDEX('Otras referencias'!K:L,MATCH(AD230,'Otras referencias'!L:L,0),1))</f>
        <v/>
      </c>
      <c r="AD230" s="67"/>
      <c r="AE230" s="173" t="str">
        <f t="shared" si="20"/>
        <v>---</v>
      </c>
      <c r="AI230" s="59" t="str">
        <f>IF(V230="","",INDEX('Otras referencias'!AO:AQ,MATCH(V230,'Otras referencias'!AO:AO,0),3))</f>
        <v/>
      </c>
      <c r="AJ230" s="59" t="str">
        <f>IF(SUMPRODUCT(--EXACT(K230&amp;M230,$AJ$2:AJ229)),"",K230&amp;M230)</f>
        <v/>
      </c>
      <c r="AK230" s="59" t="str">
        <f>IF(SUMPRODUCT(--EXACT(K230&amp;M230,$AJ$2:AJ229)),"",MAX($AK$3:AK229)+1)</f>
        <v/>
      </c>
    </row>
    <row r="231" spans="1:37" s="59" customFormat="1" ht="15" x14ac:dyDescent="0.25">
      <c r="A231" s="10">
        <f t="shared" si="22"/>
        <v>1</v>
      </c>
      <c r="B231" s="55" t="str">
        <f t="shared" si="23"/>
        <v/>
      </c>
      <c r="C231" s="55">
        <v>229</v>
      </c>
      <c r="D231" s="55" t="str">
        <f t="shared" si="21"/>
        <v/>
      </c>
      <c r="E231" s="56" t="str">
        <f t="shared" si="18"/>
        <v/>
      </c>
      <c r="F231" s="34" t="str">
        <f>IF(L231&lt;&gt;"",CONCATENATE(DIGITADOR!$B$2,$A$2,DIGITADOR!$M$1,A231),"")</f>
        <v/>
      </c>
      <c r="G231" s="37"/>
      <c r="H231" s="4"/>
      <c r="I231" s="60" t="str">
        <f t="shared" si="19"/>
        <v/>
      </c>
      <c r="J231" s="166" t="str">
        <f>IF(K231="","",INDEX('Otras referencias'!$AG:$AH,MATCH(K231,'Otras referencias'!$AG:$AG,0),2))</f>
        <v/>
      </c>
      <c r="K231" s="171"/>
      <c r="L231" s="58" t="str">
        <f>IF(J231="","",INDEX(referentes!$S:$W,MATCH(J231,referentes!$S:$S,0),1))</f>
        <v/>
      </c>
      <c r="M231" s="32"/>
      <c r="N231" s="43"/>
      <c r="O231" s="1"/>
      <c r="P231" s="225"/>
      <c r="Q231" s="226" t="str">
        <f>IF(P231="","",INDEX(referentes!$J:$K,MATCH(P231,referentes!$J:$J,0),2))</f>
        <v/>
      </c>
      <c r="R231" s="21"/>
      <c r="S231" s="26"/>
      <c r="T231" s="222"/>
      <c r="U231" s="223" t="str">
        <f>IF(T231="","",INDEX(referentes!D:E,MATCH(T231,referentes!D:D,0),2))</f>
        <v/>
      </c>
      <c r="V231" s="222"/>
      <c r="W231" s="224" t="str">
        <f>IF(V231="","",INDEX('Otras referencias'!AO:AQ,MATCH(V231,'Otras referencias'!AO:AO,0),2))</f>
        <v/>
      </c>
      <c r="X231" s="18"/>
      <c r="Y231" s="169" t="str">
        <f>IF(Z231="","",INDEX('Otras referencias'!H:I,MATCH(Z231,'Otras referencias'!I:I,0),1))</f>
        <v/>
      </c>
      <c r="Z231" s="171"/>
      <c r="AA231" s="21"/>
      <c r="AB231" s="11"/>
      <c r="AC231" s="169" t="str">
        <f>IF(AD231="","",INDEX('Otras referencias'!K:L,MATCH(AD231,'Otras referencias'!L:L,0),1))</f>
        <v/>
      </c>
      <c r="AD231" s="67"/>
      <c r="AE231" s="173" t="str">
        <f t="shared" si="20"/>
        <v>---</v>
      </c>
      <c r="AI231" s="59" t="str">
        <f>IF(V231="","",INDEX('Otras referencias'!AO:AQ,MATCH(V231,'Otras referencias'!AO:AO,0),3))</f>
        <v/>
      </c>
      <c r="AJ231" s="59" t="str">
        <f>IF(SUMPRODUCT(--EXACT(K231&amp;M231,$AJ$2:AJ230)),"",K231&amp;M231)</f>
        <v/>
      </c>
      <c r="AK231" s="59" t="str">
        <f>IF(SUMPRODUCT(--EXACT(K231&amp;M231,$AJ$2:AJ230)),"",MAX($AK$3:AK230)+1)</f>
        <v/>
      </c>
    </row>
    <row r="232" spans="1:37" s="59" customFormat="1" ht="15" x14ac:dyDescent="0.25">
      <c r="A232" s="10">
        <f t="shared" si="22"/>
        <v>1</v>
      </c>
      <c r="B232" s="55" t="str">
        <f t="shared" si="23"/>
        <v/>
      </c>
      <c r="C232" s="55">
        <v>230</v>
      </c>
      <c r="D232" s="55" t="str">
        <f t="shared" si="21"/>
        <v/>
      </c>
      <c r="E232" s="56" t="str">
        <f t="shared" si="18"/>
        <v/>
      </c>
      <c r="F232" s="34" t="str">
        <f>IF(L232&lt;&gt;"",CONCATENATE(DIGITADOR!$B$2,$A$2,DIGITADOR!$M$1,A232),"")</f>
        <v/>
      </c>
      <c r="G232" s="36"/>
      <c r="H232" s="4"/>
      <c r="I232" s="60" t="str">
        <f t="shared" si="19"/>
        <v/>
      </c>
      <c r="J232" s="166" t="str">
        <f>IF(K232="","",INDEX('Otras referencias'!$AG:$AH,MATCH(K232,'Otras referencias'!$AG:$AG,0),2))</f>
        <v/>
      </c>
      <c r="K232" s="171"/>
      <c r="L232" s="58" t="str">
        <f>IF(J232="","",INDEX(referentes!$S:$W,MATCH(J232,referentes!$S:$S,0),1))</f>
        <v/>
      </c>
      <c r="M232" s="32"/>
      <c r="N232" s="42"/>
      <c r="O232" s="1"/>
      <c r="P232" s="225"/>
      <c r="Q232" s="226" t="str">
        <f>IF(P232="","",INDEX(referentes!$J:$K,MATCH(P232,referentes!$J:$J,0),2))</f>
        <v/>
      </c>
      <c r="R232" s="20"/>
      <c r="S232" s="26"/>
      <c r="T232" s="222"/>
      <c r="U232" s="223" t="str">
        <f>IF(T232="","",INDEX(referentes!D:E,MATCH(T232,referentes!D:D,0),2))</f>
        <v/>
      </c>
      <c r="V232" s="222"/>
      <c r="W232" s="224" t="str">
        <f>IF(V232="","",INDEX('Otras referencias'!AO:AQ,MATCH(V232,'Otras referencias'!AO:AO,0),2))</f>
        <v/>
      </c>
      <c r="X232" s="18"/>
      <c r="Y232" s="169" t="str">
        <f>IF(Z232="","",INDEX('Otras referencias'!H:I,MATCH(Z232,'Otras referencias'!I:I,0),1))</f>
        <v/>
      </c>
      <c r="Z232" s="171"/>
      <c r="AA232" s="20"/>
      <c r="AB232" s="12"/>
      <c r="AC232" s="169" t="str">
        <f>IF(AD232="","",INDEX('Otras referencias'!K:L,MATCH(AD232,'Otras referencias'!L:L,0),1))</f>
        <v/>
      </c>
      <c r="AD232" s="67"/>
      <c r="AE232" s="173" t="str">
        <f t="shared" si="20"/>
        <v>---</v>
      </c>
      <c r="AI232" s="59" t="str">
        <f>IF(V232="","",INDEX('Otras referencias'!AO:AQ,MATCH(V232,'Otras referencias'!AO:AO,0),3))</f>
        <v/>
      </c>
      <c r="AJ232" s="59" t="str">
        <f>IF(SUMPRODUCT(--EXACT(K232&amp;M232,$AJ$2:AJ231)),"",K232&amp;M232)</f>
        <v/>
      </c>
      <c r="AK232" s="59" t="str">
        <f>IF(SUMPRODUCT(--EXACT(K232&amp;M232,$AJ$2:AJ231)),"",MAX($AK$3:AK231)+1)</f>
        <v/>
      </c>
    </row>
    <row r="233" spans="1:37" s="59" customFormat="1" ht="15" x14ac:dyDescent="0.25">
      <c r="A233" s="10">
        <f t="shared" si="22"/>
        <v>1</v>
      </c>
      <c r="B233" s="55" t="str">
        <f t="shared" si="23"/>
        <v/>
      </c>
      <c r="C233" s="55">
        <v>231</v>
      </c>
      <c r="D233" s="55" t="str">
        <f t="shared" si="21"/>
        <v/>
      </c>
      <c r="E233" s="56" t="str">
        <f t="shared" si="18"/>
        <v/>
      </c>
      <c r="F233" s="34" t="str">
        <f>IF(L233&lt;&gt;"",CONCATENATE(DIGITADOR!$B$2,$A$2,DIGITADOR!$M$1,A233),"")</f>
        <v/>
      </c>
      <c r="G233" s="37"/>
      <c r="H233" s="4"/>
      <c r="I233" s="60" t="str">
        <f t="shared" si="19"/>
        <v/>
      </c>
      <c r="J233" s="166" t="str">
        <f>IF(K233="","",INDEX('Otras referencias'!$AG:$AH,MATCH(K233,'Otras referencias'!$AG:$AG,0),2))</f>
        <v/>
      </c>
      <c r="K233" s="171"/>
      <c r="L233" s="58" t="str">
        <f>IF(J233="","",INDEX(referentes!$S:$W,MATCH(J233,referentes!$S:$S,0),1))</f>
        <v/>
      </c>
      <c r="M233" s="32"/>
      <c r="N233" s="43"/>
      <c r="O233" s="1"/>
      <c r="P233" s="225"/>
      <c r="Q233" s="226" t="str">
        <f>IF(P233="","",INDEX(referentes!$J:$K,MATCH(P233,referentes!$J:$J,0),2))</f>
        <v/>
      </c>
      <c r="R233" s="21"/>
      <c r="S233" s="26"/>
      <c r="T233" s="222"/>
      <c r="U233" s="223" t="str">
        <f>IF(T233="","",INDEX(referentes!D:E,MATCH(T233,referentes!D:D,0),2))</f>
        <v/>
      </c>
      <c r="V233" s="222"/>
      <c r="W233" s="224" t="str">
        <f>IF(V233="","",INDEX('Otras referencias'!AO:AQ,MATCH(V233,'Otras referencias'!AO:AO,0),2))</f>
        <v/>
      </c>
      <c r="X233" s="18"/>
      <c r="Y233" s="169" t="str">
        <f>IF(Z233="","",INDEX('Otras referencias'!H:I,MATCH(Z233,'Otras referencias'!I:I,0),1))</f>
        <v/>
      </c>
      <c r="Z233" s="171"/>
      <c r="AA233" s="21"/>
      <c r="AB233" s="11"/>
      <c r="AC233" s="169" t="str">
        <f>IF(AD233="","",INDEX('Otras referencias'!K:L,MATCH(AD233,'Otras referencias'!L:L,0),1))</f>
        <v/>
      </c>
      <c r="AD233" s="67"/>
      <c r="AE233" s="173" t="str">
        <f t="shared" si="20"/>
        <v>---</v>
      </c>
      <c r="AI233" s="59" t="str">
        <f>IF(V233="","",INDEX('Otras referencias'!AO:AQ,MATCH(V233,'Otras referencias'!AO:AO,0),3))</f>
        <v/>
      </c>
      <c r="AJ233" s="59" t="str">
        <f>IF(SUMPRODUCT(--EXACT(K233&amp;M233,$AJ$2:AJ232)),"",K233&amp;M233)</f>
        <v/>
      </c>
      <c r="AK233" s="59" t="str">
        <f>IF(SUMPRODUCT(--EXACT(K233&amp;M233,$AJ$2:AJ232)),"",MAX($AK$3:AK232)+1)</f>
        <v/>
      </c>
    </row>
    <row r="234" spans="1:37" s="59" customFormat="1" ht="15" x14ac:dyDescent="0.25">
      <c r="A234" s="10">
        <f t="shared" si="22"/>
        <v>1</v>
      </c>
      <c r="B234" s="55" t="str">
        <f t="shared" si="23"/>
        <v/>
      </c>
      <c r="C234" s="55">
        <v>232</v>
      </c>
      <c r="D234" s="55" t="str">
        <f t="shared" si="21"/>
        <v/>
      </c>
      <c r="E234" s="56" t="str">
        <f t="shared" si="18"/>
        <v/>
      </c>
      <c r="F234" s="34" t="str">
        <f>IF(L234&lt;&gt;"",CONCATENATE(DIGITADOR!$B$2,$A$2,DIGITADOR!$M$1,A234),"")</f>
        <v/>
      </c>
      <c r="G234" s="36"/>
      <c r="H234" s="4"/>
      <c r="I234" s="60" t="str">
        <f t="shared" si="19"/>
        <v/>
      </c>
      <c r="J234" s="166" t="str">
        <f>IF(K234="","",INDEX('Otras referencias'!$AG:$AH,MATCH(K234,'Otras referencias'!$AG:$AG,0),2))</f>
        <v/>
      </c>
      <c r="K234" s="171"/>
      <c r="L234" s="58" t="str">
        <f>IF(J234="","",INDEX(referentes!$S:$W,MATCH(J234,referentes!$S:$S,0),1))</f>
        <v/>
      </c>
      <c r="M234" s="32"/>
      <c r="N234" s="42"/>
      <c r="O234" s="1"/>
      <c r="P234" s="225"/>
      <c r="Q234" s="226" t="str">
        <f>IF(P234="","",INDEX(referentes!$J:$K,MATCH(P234,referentes!$J:$J,0),2))</f>
        <v/>
      </c>
      <c r="R234" s="20"/>
      <c r="S234" s="26"/>
      <c r="T234" s="222"/>
      <c r="U234" s="223" t="str">
        <f>IF(T234="","",INDEX(referentes!D:E,MATCH(T234,referentes!D:D,0),2))</f>
        <v/>
      </c>
      <c r="V234" s="222"/>
      <c r="W234" s="224" t="str">
        <f>IF(V234="","",INDEX('Otras referencias'!AO:AQ,MATCH(V234,'Otras referencias'!AO:AO,0),2))</f>
        <v/>
      </c>
      <c r="X234" s="18"/>
      <c r="Y234" s="169" t="str">
        <f>IF(Z234="","",INDEX('Otras referencias'!H:I,MATCH(Z234,'Otras referencias'!I:I,0),1))</f>
        <v/>
      </c>
      <c r="Z234" s="171"/>
      <c r="AA234" s="20"/>
      <c r="AB234" s="12"/>
      <c r="AC234" s="169" t="str">
        <f>IF(AD234="","",INDEX('Otras referencias'!K:L,MATCH(AD234,'Otras referencias'!L:L,0),1))</f>
        <v/>
      </c>
      <c r="AD234" s="67"/>
      <c r="AE234" s="173" t="str">
        <f t="shared" si="20"/>
        <v>---</v>
      </c>
      <c r="AI234" s="59" t="str">
        <f>IF(V234="","",INDEX('Otras referencias'!AO:AQ,MATCH(V234,'Otras referencias'!AO:AO,0),3))</f>
        <v/>
      </c>
      <c r="AJ234" s="59" t="str">
        <f>IF(SUMPRODUCT(--EXACT(K234&amp;M234,$AJ$2:AJ233)),"",K234&amp;M234)</f>
        <v/>
      </c>
      <c r="AK234" s="59" t="str">
        <f>IF(SUMPRODUCT(--EXACT(K234&amp;M234,$AJ$2:AJ233)),"",MAX($AK$3:AK233)+1)</f>
        <v/>
      </c>
    </row>
    <row r="235" spans="1:37" s="59" customFormat="1" ht="15" x14ac:dyDescent="0.25">
      <c r="A235" s="10">
        <f t="shared" si="22"/>
        <v>1</v>
      </c>
      <c r="B235" s="55" t="str">
        <f t="shared" si="23"/>
        <v/>
      </c>
      <c r="C235" s="55">
        <v>233</v>
      </c>
      <c r="D235" s="55" t="str">
        <f t="shared" si="21"/>
        <v/>
      </c>
      <c r="E235" s="56" t="str">
        <f t="shared" si="18"/>
        <v/>
      </c>
      <c r="F235" s="34" t="str">
        <f>IF(L235&lt;&gt;"",CONCATENATE(DIGITADOR!$B$2,$A$2,DIGITADOR!$M$1,A235),"")</f>
        <v/>
      </c>
      <c r="G235" s="37"/>
      <c r="H235" s="4"/>
      <c r="I235" s="60" t="str">
        <f t="shared" si="19"/>
        <v/>
      </c>
      <c r="J235" s="166" t="str">
        <f>IF(K235="","",INDEX('Otras referencias'!$AG:$AH,MATCH(K235,'Otras referencias'!$AG:$AG,0),2))</f>
        <v/>
      </c>
      <c r="K235" s="171"/>
      <c r="L235" s="58" t="str">
        <f>IF(J235="","",INDEX(referentes!$S:$W,MATCH(J235,referentes!$S:$S,0),1))</f>
        <v/>
      </c>
      <c r="M235" s="32"/>
      <c r="N235" s="43"/>
      <c r="O235" s="1"/>
      <c r="P235" s="225"/>
      <c r="Q235" s="226" t="str">
        <f>IF(P235="","",INDEX(referentes!$J:$K,MATCH(P235,referentes!$J:$J,0),2))</f>
        <v/>
      </c>
      <c r="R235" s="21"/>
      <c r="S235" s="26"/>
      <c r="T235" s="222"/>
      <c r="U235" s="223" t="str">
        <f>IF(T235="","",INDEX(referentes!D:E,MATCH(T235,referentes!D:D,0),2))</f>
        <v/>
      </c>
      <c r="V235" s="222"/>
      <c r="W235" s="224" t="str">
        <f>IF(V235="","",INDEX('Otras referencias'!AO:AQ,MATCH(V235,'Otras referencias'!AO:AO,0),2))</f>
        <v/>
      </c>
      <c r="X235" s="18"/>
      <c r="Y235" s="169" t="str">
        <f>IF(Z235="","",INDEX('Otras referencias'!H:I,MATCH(Z235,'Otras referencias'!I:I,0),1))</f>
        <v/>
      </c>
      <c r="Z235" s="171"/>
      <c r="AA235" s="21"/>
      <c r="AB235" s="11"/>
      <c r="AC235" s="169" t="str">
        <f>IF(AD235="","",INDEX('Otras referencias'!K:L,MATCH(AD235,'Otras referencias'!L:L,0),1))</f>
        <v/>
      </c>
      <c r="AD235" s="67"/>
      <c r="AE235" s="173" t="str">
        <f t="shared" si="20"/>
        <v>---</v>
      </c>
      <c r="AI235" s="59" t="str">
        <f>IF(V235="","",INDEX('Otras referencias'!AO:AQ,MATCH(V235,'Otras referencias'!AO:AO,0),3))</f>
        <v/>
      </c>
      <c r="AJ235" s="59" t="str">
        <f>IF(SUMPRODUCT(--EXACT(K235&amp;M235,$AJ$2:AJ234)),"",K235&amp;M235)</f>
        <v/>
      </c>
      <c r="AK235" s="59" t="str">
        <f>IF(SUMPRODUCT(--EXACT(K235&amp;M235,$AJ$2:AJ234)),"",MAX($AK$3:AK234)+1)</f>
        <v/>
      </c>
    </row>
    <row r="236" spans="1:37" s="59" customFormat="1" ht="15" x14ac:dyDescent="0.25">
      <c r="A236" s="10">
        <f t="shared" si="22"/>
        <v>1</v>
      </c>
      <c r="B236" s="55" t="str">
        <f t="shared" si="23"/>
        <v/>
      </c>
      <c r="C236" s="55">
        <v>234</v>
      </c>
      <c r="D236" s="55" t="str">
        <f t="shared" si="21"/>
        <v/>
      </c>
      <c r="E236" s="56" t="str">
        <f t="shared" si="18"/>
        <v/>
      </c>
      <c r="F236" s="34" t="str">
        <f>IF(L236&lt;&gt;"",CONCATENATE(DIGITADOR!$B$2,$A$2,DIGITADOR!$M$1,A236),"")</f>
        <v/>
      </c>
      <c r="G236" s="36"/>
      <c r="H236" s="4"/>
      <c r="I236" s="60" t="str">
        <f t="shared" si="19"/>
        <v/>
      </c>
      <c r="J236" s="166" t="str">
        <f>IF(K236="","",INDEX('Otras referencias'!$AG:$AH,MATCH(K236,'Otras referencias'!$AG:$AG,0),2))</f>
        <v/>
      </c>
      <c r="K236" s="171"/>
      <c r="L236" s="58" t="str">
        <f>IF(J236="","",INDEX(referentes!$S:$W,MATCH(J236,referentes!$S:$S,0),1))</f>
        <v/>
      </c>
      <c r="M236" s="32"/>
      <c r="N236" s="42"/>
      <c r="O236" s="1"/>
      <c r="P236" s="225"/>
      <c r="Q236" s="226" t="str">
        <f>IF(P236="","",INDEX(referentes!$J:$K,MATCH(P236,referentes!$J:$J,0),2))</f>
        <v/>
      </c>
      <c r="R236" s="20"/>
      <c r="S236" s="26"/>
      <c r="T236" s="222"/>
      <c r="U236" s="223" t="str">
        <f>IF(T236="","",INDEX(referentes!D:E,MATCH(T236,referentes!D:D,0),2))</f>
        <v/>
      </c>
      <c r="V236" s="222"/>
      <c r="W236" s="224" t="str">
        <f>IF(V236="","",INDEX('Otras referencias'!AO:AQ,MATCH(V236,'Otras referencias'!AO:AO,0),2))</f>
        <v/>
      </c>
      <c r="X236" s="18"/>
      <c r="Y236" s="169" t="str">
        <f>IF(Z236="","",INDEX('Otras referencias'!H:I,MATCH(Z236,'Otras referencias'!I:I,0),1))</f>
        <v/>
      </c>
      <c r="Z236" s="171"/>
      <c r="AA236" s="20"/>
      <c r="AB236" s="12"/>
      <c r="AC236" s="169" t="str">
        <f>IF(AD236="","",INDEX('Otras referencias'!K:L,MATCH(AD236,'Otras referencias'!L:L,0),1))</f>
        <v/>
      </c>
      <c r="AD236" s="67"/>
      <c r="AE236" s="173" t="str">
        <f t="shared" si="20"/>
        <v>---</v>
      </c>
      <c r="AI236" s="59" t="str">
        <f>IF(V236="","",INDEX('Otras referencias'!AO:AQ,MATCH(V236,'Otras referencias'!AO:AO,0),3))</f>
        <v/>
      </c>
      <c r="AJ236" s="59" t="str">
        <f>IF(SUMPRODUCT(--EXACT(K236&amp;M236,$AJ$2:AJ235)),"",K236&amp;M236)</f>
        <v/>
      </c>
      <c r="AK236" s="59" t="str">
        <f>IF(SUMPRODUCT(--EXACT(K236&amp;M236,$AJ$2:AJ235)),"",MAX($AK$3:AK235)+1)</f>
        <v/>
      </c>
    </row>
    <row r="237" spans="1:37" s="59" customFormat="1" ht="15" x14ac:dyDescent="0.25">
      <c r="A237" s="10">
        <f t="shared" si="22"/>
        <v>1</v>
      </c>
      <c r="B237" s="55" t="str">
        <f t="shared" si="23"/>
        <v/>
      </c>
      <c r="C237" s="55">
        <v>235</v>
      </c>
      <c r="D237" s="55" t="str">
        <f t="shared" si="21"/>
        <v/>
      </c>
      <c r="E237" s="56" t="str">
        <f t="shared" si="18"/>
        <v/>
      </c>
      <c r="F237" s="34" t="str">
        <f>IF(L237&lt;&gt;"",CONCATENATE(DIGITADOR!$B$2,$A$2,DIGITADOR!$M$1,A237),"")</f>
        <v/>
      </c>
      <c r="G237" s="37"/>
      <c r="H237" s="4"/>
      <c r="I237" s="60" t="str">
        <f t="shared" si="19"/>
        <v/>
      </c>
      <c r="J237" s="166" t="str">
        <f>IF(K237="","",INDEX('Otras referencias'!$AG:$AH,MATCH(K237,'Otras referencias'!$AG:$AG,0),2))</f>
        <v/>
      </c>
      <c r="K237" s="171"/>
      <c r="L237" s="58" t="str">
        <f>IF(J237="","",INDEX(referentes!$S:$W,MATCH(J237,referentes!$S:$S,0),1))</f>
        <v/>
      </c>
      <c r="M237" s="32"/>
      <c r="N237" s="43"/>
      <c r="O237" s="1"/>
      <c r="P237" s="225"/>
      <c r="Q237" s="226" t="str">
        <f>IF(P237="","",INDEX(referentes!$J:$K,MATCH(P237,referentes!$J:$J,0),2))</f>
        <v/>
      </c>
      <c r="R237" s="21"/>
      <c r="S237" s="26"/>
      <c r="T237" s="222"/>
      <c r="U237" s="223" t="str">
        <f>IF(T237="","",INDEX(referentes!D:E,MATCH(T237,referentes!D:D,0),2))</f>
        <v/>
      </c>
      <c r="V237" s="222"/>
      <c r="W237" s="224" t="str">
        <f>IF(V237="","",INDEX('Otras referencias'!AO:AQ,MATCH(V237,'Otras referencias'!AO:AO,0),2))</f>
        <v/>
      </c>
      <c r="X237" s="18"/>
      <c r="Y237" s="169" t="str">
        <f>IF(Z237="","",INDEX('Otras referencias'!H:I,MATCH(Z237,'Otras referencias'!I:I,0),1))</f>
        <v/>
      </c>
      <c r="Z237" s="171"/>
      <c r="AA237" s="21"/>
      <c r="AB237" s="11"/>
      <c r="AC237" s="169" t="str">
        <f>IF(AD237="","",INDEX('Otras referencias'!K:L,MATCH(AD237,'Otras referencias'!L:L,0),1))</f>
        <v/>
      </c>
      <c r="AD237" s="67"/>
      <c r="AE237" s="173" t="str">
        <f t="shared" si="20"/>
        <v>---</v>
      </c>
      <c r="AI237" s="59" t="str">
        <f>IF(V237="","",INDEX('Otras referencias'!AO:AQ,MATCH(V237,'Otras referencias'!AO:AO,0),3))</f>
        <v/>
      </c>
      <c r="AJ237" s="59" t="str">
        <f>IF(SUMPRODUCT(--EXACT(K237&amp;M237,$AJ$2:AJ236)),"",K237&amp;M237)</f>
        <v/>
      </c>
      <c r="AK237" s="59" t="str">
        <f>IF(SUMPRODUCT(--EXACT(K237&amp;M237,$AJ$2:AJ236)),"",MAX($AK$3:AK236)+1)</f>
        <v/>
      </c>
    </row>
    <row r="238" spans="1:37" s="59" customFormat="1" ht="15" x14ac:dyDescent="0.25">
      <c r="A238" s="10">
        <f t="shared" si="22"/>
        <v>1</v>
      </c>
      <c r="B238" s="55" t="str">
        <f t="shared" si="23"/>
        <v/>
      </c>
      <c r="C238" s="55">
        <v>236</v>
      </c>
      <c r="D238" s="55" t="str">
        <f t="shared" si="21"/>
        <v/>
      </c>
      <c r="E238" s="56" t="str">
        <f t="shared" si="18"/>
        <v/>
      </c>
      <c r="F238" s="34" t="str">
        <f>IF(L238&lt;&gt;"",CONCATENATE(DIGITADOR!$B$2,$A$2,DIGITADOR!$M$1,A238),"")</f>
        <v/>
      </c>
      <c r="G238" s="36"/>
      <c r="H238" s="4"/>
      <c r="I238" s="60" t="str">
        <f t="shared" si="19"/>
        <v/>
      </c>
      <c r="J238" s="166" t="str">
        <f>IF(K238="","",INDEX('Otras referencias'!$AG:$AH,MATCH(K238,'Otras referencias'!$AG:$AG,0),2))</f>
        <v/>
      </c>
      <c r="K238" s="171"/>
      <c r="L238" s="58" t="str">
        <f>IF(J238="","",INDEX(referentes!$S:$W,MATCH(J238,referentes!$S:$S,0),1))</f>
        <v/>
      </c>
      <c r="M238" s="32"/>
      <c r="N238" s="42"/>
      <c r="O238" s="1"/>
      <c r="P238" s="225"/>
      <c r="Q238" s="226" t="str">
        <f>IF(P238="","",INDEX(referentes!$J:$K,MATCH(P238,referentes!$J:$J,0),2))</f>
        <v/>
      </c>
      <c r="R238" s="20"/>
      <c r="S238" s="26"/>
      <c r="T238" s="222"/>
      <c r="U238" s="223" t="str">
        <f>IF(T238="","",INDEX(referentes!D:E,MATCH(T238,referentes!D:D,0),2))</f>
        <v/>
      </c>
      <c r="V238" s="222"/>
      <c r="W238" s="224" t="str">
        <f>IF(V238="","",INDEX('Otras referencias'!AO:AQ,MATCH(V238,'Otras referencias'!AO:AO,0),2))</f>
        <v/>
      </c>
      <c r="X238" s="18"/>
      <c r="Y238" s="169" t="str">
        <f>IF(Z238="","",INDEX('Otras referencias'!H:I,MATCH(Z238,'Otras referencias'!I:I,0),1))</f>
        <v/>
      </c>
      <c r="Z238" s="171"/>
      <c r="AA238" s="20"/>
      <c r="AB238" s="12"/>
      <c r="AC238" s="169" t="str">
        <f>IF(AD238="","",INDEX('Otras referencias'!K:L,MATCH(AD238,'Otras referencias'!L:L,0),1))</f>
        <v/>
      </c>
      <c r="AD238" s="67"/>
      <c r="AE238" s="173" t="str">
        <f t="shared" si="20"/>
        <v>---</v>
      </c>
      <c r="AI238" s="59" t="str">
        <f>IF(V238="","",INDEX('Otras referencias'!AO:AQ,MATCH(V238,'Otras referencias'!AO:AO,0),3))</f>
        <v/>
      </c>
      <c r="AJ238" s="59" t="str">
        <f>IF(SUMPRODUCT(--EXACT(K238&amp;M238,$AJ$2:AJ237)),"",K238&amp;M238)</f>
        <v/>
      </c>
      <c r="AK238" s="59" t="str">
        <f>IF(SUMPRODUCT(--EXACT(K238&amp;M238,$AJ$2:AJ237)),"",MAX($AK$3:AK237)+1)</f>
        <v/>
      </c>
    </row>
    <row r="239" spans="1:37" s="59" customFormat="1" ht="15" x14ac:dyDescent="0.25">
      <c r="A239" s="10">
        <f t="shared" si="22"/>
        <v>1</v>
      </c>
      <c r="B239" s="55" t="str">
        <f t="shared" si="23"/>
        <v/>
      </c>
      <c r="C239" s="55">
        <v>237</v>
      </c>
      <c r="D239" s="55" t="str">
        <f t="shared" si="21"/>
        <v/>
      </c>
      <c r="E239" s="56" t="str">
        <f t="shared" si="18"/>
        <v/>
      </c>
      <c r="F239" s="34" t="str">
        <f>IF(L239&lt;&gt;"",CONCATENATE(DIGITADOR!$B$2,$A$2,DIGITADOR!$M$1,A239),"")</f>
        <v/>
      </c>
      <c r="G239" s="37"/>
      <c r="H239" s="4"/>
      <c r="I239" s="60" t="str">
        <f t="shared" si="19"/>
        <v/>
      </c>
      <c r="J239" s="166" t="str">
        <f>IF(K239="","",INDEX('Otras referencias'!$AG:$AH,MATCH(K239,'Otras referencias'!$AG:$AG,0),2))</f>
        <v/>
      </c>
      <c r="K239" s="171"/>
      <c r="L239" s="58" t="str">
        <f>IF(J239="","",INDEX(referentes!$S:$W,MATCH(J239,referentes!$S:$S,0),1))</f>
        <v/>
      </c>
      <c r="M239" s="32"/>
      <c r="N239" s="43"/>
      <c r="O239" s="1"/>
      <c r="P239" s="225"/>
      <c r="Q239" s="226" t="str">
        <f>IF(P239="","",INDEX(referentes!$J:$K,MATCH(P239,referentes!$J:$J,0),2))</f>
        <v/>
      </c>
      <c r="R239" s="21"/>
      <c r="S239" s="26"/>
      <c r="T239" s="222"/>
      <c r="U239" s="223" t="str">
        <f>IF(T239="","",INDEX(referentes!D:E,MATCH(T239,referentes!D:D,0),2))</f>
        <v/>
      </c>
      <c r="V239" s="222"/>
      <c r="W239" s="224" t="str">
        <f>IF(V239="","",INDEX('Otras referencias'!AO:AQ,MATCH(V239,'Otras referencias'!AO:AO,0),2))</f>
        <v/>
      </c>
      <c r="X239" s="18"/>
      <c r="Y239" s="169" t="str">
        <f>IF(Z239="","",INDEX('Otras referencias'!H:I,MATCH(Z239,'Otras referencias'!I:I,0),1))</f>
        <v/>
      </c>
      <c r="Z239" s="171"/>
      <c r="AA239" s="21"/>
      <c r="AB239" s="11"/>
      <c r="AC239" s="169" t="str">
        <f>IF(AD239="","",INDEX('Otras referencias'!K:L,MATCH(AD239,'Otras referencias'!L:L,0),1))</f>
        <v/>
      </c>
      <c r="AD239" s="67"/>
      <c r="AE239" s="173" t="str">
        <f t="shared" si="20"/>
        <v>---</v>
      </c>
      <c r="AI239" s="59" t="str">
        <f>IF(V239="","",INDEX('Otras referencias'!AO:AQ,MATCH(V239,'Otras referencias'!AO:AO,0),3))</f>
        <v/>
      </c>
      <c r="AJ239" s="59" t="str">
        <f>IF(SUMPRODUCT(--EXACT(K239&amp;M239,$AJ$2:AJ238)),"",K239&amp;M239)</f>
        <v/>
      </c>
      <c r="AK239" s="59" t="str">
        <f>IF(SUMPRODUCT(--EXACT(K239&amp;M239,$AJ$2:AJ238)),"",MAX($AK$3:AK238)+1)</f>
        <v/>
      </c>
    </row>
    <row r="240" spans="1:37" s="59" customFormat="1" ht="15" x14ac:dyDescent="0.25">
      <c r="A240" s="10">
        <f t="shared" si="22"/>
        <v>1</v>
      </c>
      <c r="B240" s="55" t="str">
        <f t="shared" si="23"/>
        <v/>
      </c>
      <c r="C240" s="55">
        <v>238</v>
      </c>
      <c r="D240" s="55" t="str">
        <f t="shared" si="21"/>
        <v/>
      </c>
      <c r="E240" s="56" t="str">
        <f t="shared" si="18"/>
        <v/>
      </c>
      <c r="F240" s="34" t="str">
        <f>IF(L240&lt;&gt;"",CONCATENATE(DIGITADOR!$B$2,$A$2,DIGITADOR!$M$1,A240),"")</f>
        <v/>
      </c>
      <c r="G240" s="36"/>
      <c r="H240" s="4"/>
      <c r="I240" s="60" t="str">
        <f t="shared" si="19"/>
        <v/>
      </c>
      <c r="J240" s="166" t="str">
        <f>IF(K240="","",INDEX('Otras referencias'!$AG:$AH,MATCH(K240,'Otras referencias'!$AG:$AG,0),2))</f>
        <v/>
      </c>
      <c r="K240" s="171"/>
      <c r="L240" s="58" t="str">
        <f>IF(J240="","",INDEX(referentes!$S:$W,MATCH(J240,referentes!$S:$S,0),1))</f>
        <v/>
      </c>
      <c r="M240" s="32"/>
      <c r="N240" s="42"/>
      <c r="O240" s="1"/>
      <c r="P240" s="225"/>
      <c r="Q240" s="226" t="str">
        <f>IF(P240="","",INDEX(referentes!$J:$K,MATCH(P240,referentes!$J:$J,0),2))</f>
        <v/>
      </c>
      <c r="R240" s="20"/>
      <c r="S240" s="26"/>
      <c r="T240" s="222"/>
      <c r="U240" s="223" t="str">
        <f>IF(T240="","",INDEX(referentes!D:E,MATCH(T240,referentes!D:D,0),2))</f>
        <v/>
      </c>
      <c r="V240" s="222"/>
      <c r="W240" s="224" t="str">
        <f>IF(V240="","",INDEX('Otras referencias'!AO:AQ,MATCH(V240,'Otras referencias'!AO:AO,0),2))</f>
        <v/>
      </c>
      <c r="X240" s="18"/>
      <c r="Y240" s="169" t="str">
        <f>IF(Z240="","",INDEX('Otras referencias'!H:I,MATCH(Z240,'Otras referencias'!I:I,0),1))</f>
        <v/>
      </c>
      <c r="Z240" s="171"/>
      <c r="AA240" s="20"/>
      <c r="AB240" s="12"/>
      <c r="AC240" s="169" t="str">
        <f>IF(AD240="","",INDEX('Otras referencias'!K:L,MATCH(AD240,'Otras referencias'!L:L,0),1))</f>
        <v/>
      </c>
      <c r="AD240" s="67"/>
      <c r="AE240" s="173" t="str">
        <f t="shared" si="20"/>
        <v>---</v>
      </c>
      <c r="AI240" s="59" t="str">
        <f>IF(V240="","",INDEX('Otras referencias'!AO:AQ,MATCH(V240,'Otras referencias'!AO:AO,0),3))</f>
        <v/>
      </c>
      <c r="AJ240" s="59" t="str">
        <f>IF(SUMPRODUCT(--EXACT(K240&amp;M240,$AJ$2:AJ239)),"",K240&amp;M240)</f>
        <v/>
      </c>
      <c r="AK240" s="59" t="str">
        <f>IF(SUMPRODUCT(--EXACT(K240&amp;M240,$AJ$2:AJ239)),"",MAX($AK$3:AK239)+1)</f>
        <v/>
      </c>
    </row>
    <row r="241" spans="1:37" s="59" customFormat="1" ht="15" x14ac:dyDescent="0.25">
      <c r="A241" s="10">
        <f t="shared" si="22"/>
        <v>1</v>
      </c>
      <c r="B241" s="55" t="str">
        <f t="shared" si="23"/>
        <v/>
      </c>
      <c r="C241" s="55">
        <v>239</v>
      </c>
      <c r="D241" s="55" t="str">
        <f t="shared" si="21"/>
        <v/>
      </c>
      <c r="E241" s="56" t="str">
        <f t="shared" si="18"/>
        <v/>
      </c>
      <c r="F241" s="34" t="str">
        <f>IF(L241&lt;&gt;"",CONCATENATE(DIGITADOR!$B$2,$A$2,DIGITADOR!$M$1,A241),"")</f>
        <v/>
      </c>
      <c r="G241" s="37"/>
      <c r="H241" s="4"/>
      <c r="I241" s="60" t="str">
        <f t="shared" si="19"/>
        <v/>
      </c>
      <c r="J241" s="166" t="str">
        <f>IF(K241="","",INDEX('Otras referencias'!$AG:$AH,MATCH(K241,'Otras referencias'!$AG:$AG,0),2))</f>
        <v/>
      </c>
      <c r="K241" s="171"/>
      <c r="L241" s="58" t="str">
        <f>IF(J241="","",INDEX(referentes!$S:$W,MATCH(J241,referentes!$S:$S,0),1))</f>
        <v/>
      </c>
      <c r="M241" s="32"/>
      <c r="N241" s="43"/>
      <c r="O241" s="1"/>
      <c r="P241" s="225"/>
      <c r="Q241" s="226" t="str">
        <f>IF(P241="","",INDEX(referentes!$J:$K,MATCH(P241,referentes!$J:$J,0),2))</f>
        <v/>
      </c>
      <c r="R241" s="21"/>
      <c r="S241" s="26"/>
      <c r="T241" s="222"/>
      <c r="U241" s="223" t="str">
        <f>IF(T241="","",INDEX(referentes!D:E,MATCH(T241,referentes!D:D,0),2))</f>
        <v/>
      </c>
      <c r="V241" s="222"/>
      <c r="W241" s="224" t="str">
        <f>IF(V241="","",INDEX('Otras referencias'!AO:AQ,MATCH(V241,'Otras referencias'!AO:AO,0),2))</f>
        <v/>
      </c>
      <c r="X241" s="18"/>
      <c r="Y241" s="169" t="str">
        <f>IF(Z241="","",INDEX('Otras referencias'!H:I,MATCH(Z241,'Otras referencias'!I:I,0),1))</f>
        <v/>
      </c>
      <c r="Z241" s="171"/>
      <c r="AA241" s="21"/>
      <c r="AB241" s="11"/>
      <c r="AC241" s="169" t="str">
        <f>IF(AD241="","",INDEX('Otras referencias'!K:L,MATCH(AD241,'Otras referencias'!L:L,0),1))</f>
        <v/>
      </c>
      <c r="AD241" s="67"/>
      <c r="AE241" s="173" t="str">
        <f t="shared" si="20"/>
        <v>---</v>
      </c>
      <c r="AI241" s="59" t="str">
        <f>IF(V241="","",INDEX('Otras referencias'!AO:AQ,MATCH(V241,'Otras referencias'!AO:AO,0),3))</f>
        <v/>
      </c>
      <c r="AJ241" s="59" t="str">
        <f>IF(SUMPRODUCT(--EXACT(K241&amp;M241,$AJ$2:AJ240)),"",K241&amp;M241)</f>
        <v/>
      </c>
      <c r="AK241" s="59" t="str">
        <f>IF(SUMPRODUCT(--EXACT(K241&amp;M241,$AJ$2:AJ240)),"",MAX($AK$3:AK240)+1)</f>
        <v/>
      </c>
    </row>
    <row r="242" spans="1:37" s="59" customFormat="1" ht="15" x14ac:dyDescent="0.25">
      <c r="A242" s="10">
        <f t="shared" si="22"/>
        <v>1</v>
      </c>
      <c r="B242" s="55" t="str">
        <f t="shared" si="23"/>
        <v/>
      </c>
      <c r="C242" s="55">
        <v>240</v>
      </c>
      <c r="D242" s="55" t="str">
        <f t="shared" si="21"/>
        <v/>
      </c>
      <c r="E242" s="56" t="str">
        <f t="shared" si="18"/>
        <v/>
      </c>
      <c r="F242" s="34" t="str">
        <f>IF(L242&lt;&gt;"",CONCATENATE(DIGITADOR!$B$2,$A$2,DIGITADOR!$M$1,A242),"")</f>
        <v/>
      </c>
      <c r="G242" s="36"/>
      <c r="H242" s="4"/>
      <c r="I242" s="60" t="str">
        <f t="shared" si="19"/>
        <v/>
      </c>
      <c r="J242" s="166" t="str">
        <f>IF(K242="","",INDEX('Otras referencias'!$AG:$AH,MATCH(K242,'Otras referencias'!$AG:$AG,0),2))</f>
        <v/>
      </c>
      <c r="K242" s="171"/>
      <c r="L242" s="58" t="str">
        <f>IF(J242="","",INDEX(referentes!$S:$W,MATCH(J242,referentes!$S:$S,0),1))</f>
        <v/>
      </c>
      <c r="M242" s="32"/>
      <c r="N242" s="42"/>
      <c r="O242" s="1"/>
      <c r="P242" s="225"/>
      <c r="Q242" s="226" t="str">
        <f>IF(P242="","",INDEX(referentes!$J:$K,MATCH(P242,referentes!$J:$J,0),2))</f>
        <v/>
      </c>
      <c r="R242" s="20"/>
      <c r="S242" s="26"/>
      <c r="T242" s="222"/>
      <c r="U242" s="223" t="str">
        <f>IF(T242="","",INDEX(referentes!D:E,MATCH(T242,referentes!D:D,0),2))</f>
        <v/>
      </c>
      <c r="V242" s="222"/>
      <c r="W242" s="224" t="str">
        <f>IF(V242="","",INDEX('Otras referencias'!AO:AQ,MATCH(V242,'Otras referencias'!AO:AO,0),2))</f>
        <v/>
      </c>
      <c r="X242" s="18"/>
      <c r="Y242" s="169" t="str">
        <f>IF(Z242="","",INDEX('Otras referencias'!H:I,MATCH(Z242,'Otras referencias'!I:I,0),1))</f>
        <v/>
      </c>
      <c r="Z242" s="171"/>
      <c r="AA242" s="20"/>
      <c r="AB242" s="12"/>
      <c r="AC242" s="169" t="str">
        <f>IF(AD242="","",INDEX('Otras referencias'!K:L,MATCH(AD242,'Otras referencias'!L:L,0),1))</f>
        <v/>
      </c>
      <c r="AD242" s="67"/>
      <c r="AE242" s="173" t="str">
        <f t="shared" si="20"/>
        <v>---</v>
      </c>
      <c r="AI242" s="59" t="str">
        <f>IF(V242="","",INDEX('Otras referencias'!AO:AQ,MATCH(V242,'Otras referencias'!AO:AO,0),3))</f>
        <v/>
      </c>
      <c r="AJ242" s="59" t="str">
        <f>IF(SUMPRODUCT(--EXACT(K242&amp;M242,$AJ$2:AJ241)),"",K242&amp;M242)</f>
        <v/>
      </c>
      <c r="AK242" s="59" t="str">
        <f>IF(SUMPRODUCT(--EXACT(K242&amp;M242,$AJ$2:AJ241)),"",MAX($AK$3:AK241)+1)</f>
        <v/>
      </c>
    </row>
    <row r="243" spans="1:37" s="59" customFormat="1" ht="15" x14ac:dyDescent="0.25">
      <c r="A243" s="10">
        <f t="shared" si="22"/>
        <v>1</v>
      </c>
      <c r="B243" s="55" t="str">
        <f t="shared" si="23"/>
        <v/>
      </c>
      <c r="C243" s="55">
        <v>241</v>
      </c>
      <c r="D243" s="55" t="str">
        <f t="shared" si="21"/>
        <v/>
      </c>
      <c r="E243" s="56" t="str">
        <f t="shared" si="18"/>
        <v/>
      </c>
      <c r="F243" s="34" t="str">
        <f>IF(L243&lt;&gt;"",CONCATENATE(DIGITADOR!$B$2,$A$2,DIGITADOR!$M$1,A243),"")</f>
        <v/>
      </c>
      <c r="G243" s="37"/>
      <c r="H243" s="4"/>
      <c r="I243" s="60" t="str">
        <f t="shared" si="19"/>
        <v/>
      </c>
      <c r="J243" s="166" t="str">
        <f>IF(K243="","",INDEX('Otras referencias'!$AG:$AH,MATCH(K243,'Otras referencias'!$AG:$AG,0),2))</f>
        <v/>
      </c>
      <c r="K243" s="171"/>
      <c r="L243" s="58" t="str">
        <f>IF(J243="","",INDEX(referentes!$S:$W,MATCH(J243,referentes!$S:$S,0),1))</f>
        <v/>
      </c>
      <c r="M243" s="32"/>
      <c r="N243" s="43"/>
      <c r="O243" s="1"/>
      <c r="P243" s="225"/>
      <c r="Q243" s="226" t="str">
        <f>IF(P243="","",INDEX(referentes!$J:$K,MATCH(P243,referentes!$J:$J,0),2))</f>
        <v/>
      </c>
      <c r="R243" s="21"/>
      <c r="S243" s="26"/>
      <c r="T243" s="222"/>
      <c r="U243" s="223" t="str">
        <f>IF(T243="","",INDEX(referentes!D:E,MATCH(T243,referentes!D:D,0),2))</f>
        <v/>
      </c>
      <c r="V243" s="222"/>
      <c r="W243" s="224" t="str">
        <f>IF(V243="","",INDEX('Otras referencias'!AO:AQ,MATCH(V243,'Otras referencias'!AO:AO,0),2))</f>
        <v/>
      </c>
      <c r="X243" s="18"/>
      <c r="Y243" s="169" t="str">
        <f>IF(Z243="","",INDEX('Otras referencias'!H:I,MATCH(Z243,'Otras referencias'!I:I,0),1))</f>
        <v/>
      </c>
      <c r="Z243" s="171"/>
      <c r="AA243" s="21"/>
      <c r="AB243" s="11"/>
      <c r="AC243" s="169" t="str">
        <f>IF(AD243="","",INDEX('Otras referencias'!K:L,MATCH(AD243,'Otras referencias'!L:L,0),1))</f>
        <v/>
      </c>
      <c r="AD243" s="67"/>
      <c r="AE243" s="173" t="str">
        <f t="shared" si="20"/>
        <v>---</v>
      </c>
      <c r="AI243" s="59" t="str">
        <f>IF(V243="","",INDEX('Otras referencias'!AO:AQ,MATCH(V243,'Otras referencias'!AO:AO,0),3))</f>
        <v/>
      </c>
      <c r="AJ243" s="59" t="str">
        <f>IF(SUMPRODUCT(--EXACT(K243&amp;M243,$AJ$2:AJ242)),"",K243&amp;M243)</f>
        <v/>
      </c>
      <c r="AK243" s="59" t="str">
        <f>IF(SUMPRODUCT(--EXACT(K243&amp;M243,$AJ$2:AJ242)),"",MAX($AK$3:AK242)+1)</f>
        <v/>
      </c>
    </row>
    <row r="244" spans="1:37" s="59" customFormat="1" ht="15" x14ac:dyDescent="0.25">
      <c r="A244" s="10">
        <f t="shared" si="22"/>
        <v>1</v>
      </c>
      <c r="B244" s="55" t="str">
        <f t="shared" si="23"/>
        <v/>
      </c>
      <c r="C244" s="55">
        <v>242</v>
      </c>
      <c r="D244" s="55" t="str">
        <f t="shared" si="21"/>
        <v/>
      </c>
      <c r="E244" s="56" t="str">
        <f t="shared" si="18"/>
        <v/>
      </c>
      <c r="F244" s="34" t="str">
        <f>IF(L244&lt;&gt;"",CONCATENATE(DIGITADOR!$B$2,$A$2,DIGITADOR!$M$1,A244),"")</f>
        <v/>
      </c>
      <c r="G244" s="36"/>
      <c r="H244" s="4"/>
      <c r="I244" s="60" t="str">
        <f t="shared" si="19"/>
        <v/>
      </c>
      <c r="J244" s="166" t="str">
        <f>IF(K244="","",INDEX('Otras referencias'!$AG:$AH,MATCH(K244,'Otras referencias'!$AG:$AG,0),2))</f>
        <v/>
      </c>
      <c r="K244" s="171"/>
      <c r="L244" s="58" t="str">
        <f>IF(J244="","",INDEX(referentes!$S:$W,MATCH(J244,referentes!$S:$S,0),1))</f>
        <v/>
      </c>
      <c r="M244" s="32"/>
      <c r="N244" s="42"/>
      <c r="O244" s="1"/>
      <c r="P244" s="225"/>
      <c r="Q244" s="226" t="str">
        <f>IF(P244="","",INDEX(referentes!$J:$K,MATCH(P244,referentes!$J:$J,0),2))</f>
        <v/>
      </c>
      <c r="R244" s="20"/>
      <c r="S244" s="26"/>
      <c r="T244" s="222"/>
      <c r="U244" s="223" t="str">
        <f>IF(T244="","",INDEX(referentes!D:E,MATCH(T244,referentes!D:D,0),2))</f>
        <v/>
      </c>
      <c r="V244" s="222"/>
      <c r="W244" s="224" t="str">
        <f>IF(V244="","",INDEX('Otras referencias'!AO:AQ,MATCH(V244,'Otras referencias'!AO:AO,0),2))</f>
        <v/>
      </c>
      <c r="X244" s="18"/>
      <c r="Y244" s="169" t="str">
        <f>IF(Z244="","",INDEX('Otras referencias'!H:I,MATCH(Z244,'Otras referencias'!I:I,0),1))</f>
        <v/>
      </c>
      <c r="Z244" s="171"/>
      <c r="AA244" s="20"/>
      <c r="AB244" s="12"/>
      <c r="AC244" s="169" t="str">
        <f>IF(AD244="","",INDEX('Otras referencias'!K:L,MATCH(AD244,'Otras referencias'!L:L,0),1))</f>
        <v/>
      </c>
      <c r="AD244" s="67"/>
      <c r="AE244" s="173" t="str">
        <f t="shared" si="20"/>
        <v>---</v>
      </c>
      <c r="AI244" s="59" t="str">
        <f>IF(V244="","",INDEX('Otras referencias'!AO:AQ,MATCH(V244,'Otras referencias'!AO:AO,0),3))</f>
        <v/>
      </c>
      <c r="AJ244" s="59" t="str">
        <f>IF(SUMPRODUCT(--EXACT(K244&amp;M244,$AJ$2:AJ243)),"",K244&amp;M244)</f>
        <v/>
      </c>
      <c r="AK244" s="59" t="str">
        <f>IF(SUMPRODUCT(--EXACT(K244&amp;M244,$AJ$2:AJ243)),"",MAX($AK$3:AK243)+1)</f>
        <v/>
      </c>
    </row>
    <row r="245" spans="1:37" s="59" customFormat="1" ht="15" x14ac:dyDescent="0.25">
      <c r="A245" s="10">
        <f t="shared" si="22"/>
        <v>1</v>
      </c>
      <c r="B245" s="55" t="str">
        <f t="shared" si="23"/>
        <v/>
      </c>
      <c r="C245" s="55">
        <v>243</v>
      </c>
      <c r="D245" s="55" t="str">
        <f t="shared" si="21"/>
        <v/>
      </c>
      <c r="E245" s="56" t="str">
        <f t="shared" si="18"/>
        <v/>
      </c>
      <c r="F245" s="34" t="str">
        <f>IF(L245&lt;&gt;"",CONCATENATE(DIGITADOR!$B$2,$A$2,DIGITADOR!$M$1,A245),"")</f>
        <v/>
      </c>
      <c r="G245" s="37"/>
      <c r="H245" s="4"/>
      <c r="I245" s="60" t="str">
        <f t="shared" si="19"/>
        <v/>
      </c>
      <c r="J245" s="166" t="str">
        <f>IF(K245="","",INDEX('Otras referencias'!$AG:$AH,MATCH(K245,'Otras referencias'!$AG:$AG,0),2))</f>
        <v/>
      </c>
      <c r="K245" s="171"/>
      <c r="L245" s="58" t="str">
        <f>IF(J245="","",INDEX(referentes!$S:$W,MATCH(J245,referentes!$S:$S,0),1))</f>
        <v/>
      </c>
      <c r="M245" s="32"/>
      <c r="N245" s="43"/>
      <c r="O245" s="1"/>
      <c r="P245" s="225"/>
      <c r="Q245" s="226" t="str">
        <f>IF(P245="","",INDEX(referentes!$J:$K,MATCH(P245,referentes!$J:$J,0),2))</f>
        <v/>
      </c>
      <c r="R245" s="21"/>
      <c r="S245" s="26"/>
      <c r="T245" s="222"/>
      <c r="U245" s="223" t="str">
        <f>IF(T245="","",INDEX(referentes!D:E,MATCH(T245,referentes!D:D,0),2))</f>
        <v/>
      </c>
      <c r="V245" s="222"/>
      <c r="W245" s="224" t="str">
        <f>IF(V245="","",INDEX('Otras referencias'!AO:AQ,MATCH(V245,'Otras referencias'!AO:AO,0),2))</f>
        <v/>
      </c>
      <c r="X245" s="18"/>
      <c r="Y245" s="169" t="str">
        <f>IF(Z245="","",INDEX('Otras referencias'!H:I,MATCH(Z245,'Otras referencias'!I:I,0),1))</f>
        <v/>
      </c>
      <c r="Z245" s="171"/>
      <c r="AA245" s="21"/>
      <c r="AB245" s="11"/>
      <c r="AC245" s="169" t="str">
        <f>IF(AD245="","",INDEX('Otras referencias'!K:L,MATCH(AD245,'Otras referencias'!L:L,0),1))</f>
        <v/>
      </c>
      <c r="AD245" s="67"/>
      <c r="AE245" s="173" t="str">
        <f t="shared" si="20"/>
        <v>---</v>
      </c>
      <c r="AI245" s="59" t="str">
        <f>IF(V245="","",INDEX('Otras referencias'!AO:AQ,MATCH(V245,'Otras referencias'!AO:AO,0),3))</f>
        <v/>
      </c>
      <c r="AJ245" s="59" t="str">
        <f>IF(SUMPRODUCT(--EXACT(K245&amp;M245,$AJ$2:AJ244)),"",K245&amp;M245)</f>
        <v/>
      </c>
      <c r="AK245" s="59" t="str">
        <f>IF(SUMPRODUCT(--EXACT(K245&amp;M245,$AJ$2:AJ244)),"",MAX($AK$3:AK244)+1)</f>
        <v/>
      </c>
    </row>
    <row r="246" spans="1:37" s="59" customFormat="1" ht="15" x14ac:dyDescent="0.25">
      <c r="A246" s="10">
        <f t="shared" si="22"/>
        <v>1</v>
      </c>
      <c r="B246" s="55" t="str">
        <f t="shared" si="23"/>
        <v/>
      </c>
      <c r="C246" s="55">
        <v>244</v>
      </c>
      <c r="D246" s="55" t="str">
        <f t="shared" si="21"/>
        <v/>
      </c>
      <c r="E246" s="56" t="str">
        <f t="shared" si="18"/>
        <v/>
      </c>
      <c r="F246" s="34" t="str">
        <f>IF(L246&lt;&gt;"",CONCATENATE(DIGITADOR!$B$2,$A$2,DIGITADOR!$M$1,A246),"")</f>
        <v/>
      </c>
      <c r="G246" s="36"/>
      <c r="H246" s="4"/>
      <c r="I246" s="60" t="str">
        <f t="shared" si="19"/>
        <v/>
      </c>
      <c r="J246" s="166" t="str">
        <f>IF(K246="","",INDEX('Otras referencias'!$AG:$AH,MATCH(K246,'Otras referencias'!$AG:$AG,0),2))</f>
        <v/>
      </c>
      <c r="K246" s="171"/>
      <c r="L246" s="58" t="str">
        <f>IF(J246="","",INDEX(referentes!$S:$W,MATCH(J246,referentes!$S:$S,0),1))</f>
        <v/>
      </c>
      <c r="M246" s="32"/>
      <c r="N246" s="42"/>
      <c r="O246" s="1"/>
      <c r="P246" s="225"/>
      <c r="Q246" s="226" t="str">
        <f>IF(P246="","",INDEX(referentes!$J:$K,MATCH(P246,referentes!$J:$J,0),2))</f>
        <v/>
      </c>
      <c r="R246" s="20"/>
      <c r="S246" s="26"/>
      <c r="T246" s="222"/>
      <c r="U246" s="223" t="str">
        <f>IF(T246="","",INDEX(referentes!D:E,MATCH(T246,referentes!D:D,0),2))</f>
        <v/>
      </c>
      <c r="V246" s="222"/>
      <c r="W246" s="224" t="str">
        <f>IF(V246="","",INDEX('Otras referencias'!AO:AQ,MATCH(V246,'Otras referencias'!AO:AO,0),2))</f>
        <v/>
      </c>
      <c r="X246" s="18"/>
      <c r="Y246" s="169" t="str">
        <f>IF(Z246="","",INDEX('Otras referencias'!H:I,MATCH(Z246,'Otras referencias'!I:I,0),1))</f>
        <v/>
      </c>
      <c r="Z246" s="171"/>
      <c r="AA246" s="20"/>
      <c r="AB246" s="12"/>
      <c r="AC246" s="169" t="str">
        <f>IF(AD246="","",INDEX('Otras referencias'!K:L,MATCH(AD246,'Otras referencias'!L:L,0),1))</f>
        <v/>
      </c>
      <c r="AD246" s="67"/>
      <c r="AE246" s="173" t="str">
        <f t="shared" si="20"/>
        <v>---</v>
      </c>
      <c r="AI246" s="59" t="str">
        <f>IF(V246="","",INDEX('Otras referencias'!AO:AQ,MATCH(V246,'Otras referencias'!AO:AO,0),3))</f>
        <v/>
      </c>
      <c r="AJ246" s="59" t="str">
        <f>IF(SUMPRODUCT(--EXACT(K246&amp;M246,$AJ$2:AJ245)),"",K246&amp;M246)</f>
        <v/>
      </c>
      <c r="AK246" s="59" t="str">
        <f>IF(SUMPRODUCT(--EXACT(K246&amp;M246,$AJ$2:AJ245)),"",MAX($AK$3:AK245)+1)</f>
        <v/>
      </c>
    </row>
    <row r="247" spans="1:37" s="59" customFormat="1" ht="15" x14ac:dyDescent="0.25">
      <c r="A247" s="10">
        <f t="shared" si="22"/>
        <v>1</v>
      </c>
      <c r="B247" s="55" t="str">
        <f t="shared" si="23"/>
        <v/>
      </c>
      <c r="C247" s="55">
        <v>245</v>
      </c>
      <c r="D247" s="55" t="str">
        <f t="shared" si="21"/>
        <v/>
      </c>
      <c r="E247" s="56" t="str">
        <f t="shared" si="18"/>
        <v/>
      </c>
      <c r="F247" s="34" t="str">
        <f>IF(L247&lt;&gt;"",CONCATENATE(DIGITADOR!$B$2,$A$2,DIGITADOR!$M$1,A247),"")</f>
        <v/>
      </c>
      <c r="G247" s="37"/>
      <c r="H247" s="4"/>
      <c r="I247" s="60" t="str">
        <f t="shared" si="19"/>
        <v/>
      </c>
      <c r="J247" s="166" t="str">
        <f>IF(K247="","",INDEX('Otras referencias'!$AG:$AH,MATCH(K247,'Otras referencias'!$AG:$AG,0),2))</f>
        <v/>
      </c>
      <c r="K247" s="171"/>
      <c r="L247" s="58" t="str">
        <f>IF(J247="","",INDEX(referentes!$S:$W,MATCH(J247,referentes!$S:$S,0),1))</f>
        <v/>
      </c>
      <c r="M247" s="32"/>
      <c r="N247" s="43"/>
      <c r="O247" s="1"/>
      <c r="P247" s="225"/>
      <c r="Q247" s="226" t="str">
        <f>IF(P247="","",INDEX(referentes!$J:$K,MATCH(P247,referentes!$J:$J,0),2))</f>
        <v/>
      </c>
      <c r="R247" s="21"/>
      <c r="S247" s="26"/>
      <c r="T247" s="222"/>
      <c r="U247" s="223" t="str">
        <f>IF(T247="","",INDEX(referentes!D:E,MATCH(T247,referentes!D:D,0),2))</f>
        <v/>
      </c>
      <c r="V247" s="222"/>
      <c r="W247" s="224" t="str">
        <f>IF(V247="","",INDEX('Otras referencias'!AO:AQ,MATCH(V247,'Otras referencias'!AO:AO,0),2))</f>
        <v/>
      </c>
      <c r="X247" s="18"/>
      <c r="Y247" s="169" t="str">
        <f>IF(Z247="","",INDEX('Otras referencias'!H:I,MATCH(Z247,'Otras referencias'!I:I,0),1))</f>
        <v/>
      </c>
      <c r="Z247" s="171"/>
      <c r="AA247" s="21"/>
      <c r="AB247" s="11"/>
      <c r="AC247" s="169" t="str">
        <f>IF(AD247="","",INDEX('Otras referencias'!K:L,MATCH(AD247,'Otras referencias'!L:L,0),1))</f>
        <v/>
      </c>
      <c r="AD247" s="67"/>
      <c r="AE247" s="173" t="str">
        <f t="shared" si="20"/>
        <v>---</v>
      </c>
      <c r="AI247" s="59" t="str">
        <f>IF(V247="","",INDEX('Otras referencias'!AO:AQ,MATCH(V247,'Otras referencias'!AO:AO,0),3))</f>
        <v/>
      </c>
      <c r="AJ247" s="59" t="str">
        <f>IF(SUMPRODUCT(--EXACT(K247&amp;M247,$AJ$2:AJ246)),"",K247&amp;M247)</f>
        <v/>
      </c>
      <c r="AK247" s="59" t="str">
        <f>IF(SUMPRODUCT(--EXACT(K247&amp;M247,$AJ$2:AJ246)),"",MAX($AK$3:AK246)+1)</f>
        <v/>
      </c>
    </row>
    <row r="248" spans="1:37" s="59" customFormat="1" ht="15" x14ac:dyDescent="0.25">
      <c r="A248" s="10">
        <f t="shared" si="22"/>
        <v>1</v>
      </c>
      <c r="B248" s="55" t="str">
        <f t="shared" si="23"/>
        <v/>
      </c>
      <c r="C248" s="55">
        <v>246</v>
      </c>
      <c r="D248" s="55" t="str">
        <f t="shared" si="21"/>
        <v/>
      </c>
      <c r="E248" s="56" t="str">
        <f t="shared" si="18"/>
        <v/>
      </c>
      <c r="F248" s="34" t="str">
        <f>IF(L248&lt;&gt;"",CONCATENATE(DIGITADOR!$B$2,$A$2,DIGITADOR!$M$1,A248),"")</f>
        <v/>
      </c>
      <c r="G248" s="36"/>
      <c r="H248" s="4"/>
      <c r="I248" s="60" t="str">
        <f t="shared" si="19"/>
        <v/>
      </c>
      <c r="J248" s="166" t="str">
        <f>IF(K248="","",INDEX('Otras referencias'!$AG:$AH,MATCH(K248,'Otras referencias'!$AG:$AG,0),2))</f>
        <v/>
      </c>
      <c r="K248" s="171"/>
      <c r="L248" s="58" t="str">
        <f>IF(J248="","",INDEX(referentes!$S:$W,MATCH(J248,referentes!$S:$S,0),1))</f>
        <v/>
      </c>
      <c r="M248" s="32"/>
      <c r="N248" s="42"/>
      <c r="O248" s="1"/>
      <c r="P248" s="225"/>
      <c r="Q248" s="226" t="str">
        <f>IF(P248="","",INDEX(referentes!$J:$K,MATCH(P248,referentes!$J:$J,0),2))</f>
        <v/>
      </c>
      <c r="R248" s="20"/>
      <c r="S248" s="26"/>
      <c r="T248" s="222"/>
      <c r="U248" s="223" t="str">
        <f>IF(T248="","",INDEX(referentes!D:E,MATCH(T248,referentes!D:D,0),2))</f>
        <v/>
      </c>
      <c r="V248" s="222"/>
      <c r="W248" s="224" t="str">
        <f>IF(V248="","",INDEX('Otras referencias'!AO:AQ,MATCH(V248,'Otras referencias'!AO:AO,0),2))</f>
        <v/>
      </c>
      <c r="X248" s="18"/>
      <c r="Y248" s="169" t="str">
        <f>IF(Z248="","",INDEX('Otras referencias'!H:I,MATCH(Z248,'Otras referencias'!I:I,0),1))</f>
        <v/>
      </c>
      <c r="Z248" s="171"/>
      <c r="AA248" s="20"/>
      <c r="AB248" s="12"/>
      <c r="AC248" s="169" t="str">
        <f>IF(AD248="","",INDEX('Otras referencias'!K:L,MATCH(AD248,'Otras referencias'!L:L,0),1))</f>
        <v/>
      </c>
      <c r="AD248" s="67"/>
      <c r="AE248" s="173" t="str">
        <f t="shared" si="20"/>
        <v>---</v>
      </c>
      <c r="AI248" s="59" t="str">
        <f>IF(V248="","",INDEX('Otras referencias'!AO:AQ,MATCH(V248,'Otras referencias'!AO:AO,0),3))</f>
        <v/>
      </c>
      <c r="AJ248" s="59" t="str">
        <f>IF(SUMPRODUCT(--EXACT(K248&amp;M248,$AJ$2:AJ247)),"",K248&amp;M248)</f>
        <v/>
      </c>
      <c r="AK248" s="59" t="str">
        <f>IF(SUMPRODUCT(--EXACT(K248&amp;M248,$AJ$2:AJ247)),"",MAX($AK$3:AK247)+1)</f>
        <v/>
      </c>
    </row>
    <row r="249" spans="1:37" s="59" customFormat="1" ht="15" x14ac:dyDescent="0.25">
      <c r="A249" s="10">
        <f t="shared" si="22"/>
        <v>1</v>
      </c>
      <c r="B249" s="55" t="str">
        <f t="shared" si="23"/>
        <v/>
      </c>
      <c r="C249" s="55">
        <v>247</v>
      </c>
      <c r="D249" s="55" t="str">
        <f t="shared" si="21"/>
        <v/>
      </c>
      <c r="E249" s="56" t="str">
        <f t="shared" si="18"/>
        <v/>
      </c>
      <c r="F249" s="34" t="str">
        <f>IF(L249&lt;&gt;"",CONCATENATE(DIGITADOR!$B$2,$A$2,DIGITADOR!$M$1,A249),"")</f>
        <v/>
      </c>
      <c r="G249" s="37"/>
      <c r="H249" s="4"/>
      <c r="I249" s="60" t="str">
        <f t="shared" si="19"/>
        <v/>
      </c>
      <c r="J249" s="166" t="str">
        <f>IF(K249="","",INDEX('Otras referencias'!$AG:$AH,MATCH(K249,'Otras referencias'!$AG:$AG,0),2))</f>
        <v/>
      </c>
      <c r="K249" s="171"/>
      <c r="L249" s="58" t="str">
        <f>IF(J249="","",INDEX(referentes!$S:$W,MATCH(J249,referentes!$S:$S,0),1))</f>
        <v/>
      </c>
      <c r="M249" s="32"/>
      <c r="N249" s="43"/>
      <c r="O249" s="1"/>
      <c r="P249" s="225"/>
      <c r="Q249" s="226" t="str">
        <f>IF(P249="","",INDEX(referentes!$J:$K,MATCH(P249,referentes!$J:$J,0),2))</f>
        <v/>
      </c>
      <c r="R249" s="21"/>
      <c r="S249" s="26"/>
      <c r="T249" s="222"/>
      <c r="U249" s="223" t="str">
        <f>IF(T249="","",INDEX(referentes!D:E,MATCH(T249,referentes!D:D,0),2))</f>
        <v/>
      </c>
      <c r="V249" s="222"/>
      <c r="W249" s="224" t="str">
        <f>IF(V249="","",INDEX('Otras referencias'!AO:AQ,MATCH(V249,'Otras referencias'!AO:AO,0),2))</f>
        <v/>
      </c>
      <c r="X249" s="18"/>
      <c r="Y249" s="169" t="str">
        <f>IF(Z249="","",INDEX('Otras referencias'!H:I,MATCH(Z249,'Otras referencias'!I:I,0),1))</f>
        <v/>
      </c>
      <c r="Z249" s="171"/>
      <c r="AA249" s="21"/>
      <c r="AB249" s="11"/>
      <c r="AC249" s="169" t="str">
        <f>IF(AD249="","",INDEX('Otras referencias'!K:L,MATCH(AD249,'Otras referencias'!L:L,0),1))</f>
        <v/>
      </c>
      <c r="AD249" s="67"/>
      <c r="AE249" s="173" t="str">
        <f t="shared" si="20"/>
        <v>---</v>
      </c>
      <c r="AI249" s="59" t="str">
        <f>IF(V249="","",INDEX('Otras referencias'!AO:AQ,MATCH(V249,'Otras referencias'!AO:AO,0),3))</f>
        <v/>
      </c>
      <c r="AJ249" s="59" t="str">
        <f>IF(SUMPRODUCT(--EXACT(K249&amp;M249,$AJ$2:AJ248)),"",K249&amp;M249)</f>
        <v/>
      </c>
      <c r="AK249" s="59" t="str">
        <f>IF(SUMPRODUCT(--EXACT(K249&amp;M249,$AJ$2:AJ248)),"",MAX($AK$3:AK248)+1)</f>
        <v/>
      </c>
    </row>
    <row r="250" spans="1:37" s="59" customFormat="1" ht="15" x14ac:dyDescent="0.25">
      <c r="A250" s="10">
        <f t="shared" si="22"/>
        <v>1</v>
      </c>
      <c r="B250" s="55" t="str">
        <f t="shared" si="23"/>
        <v/>
      </c>
      <c r="C250" s="55">
        <v>248</v>
      </c>
      <c r="D250" s="55" t="str">
        <f t="shared" si="21"/>
        <v/>
      </c>
      <c r="E250" s="56" t="str">
        <f t="shared" si="18"/>
        <v/>
      </c>
      <c r="F250" s="34" t="str">
        <f>IF(L250&lt;&gt;"",CONCATENATE(DIGITADOR!$B$2,$A$2,DIGITADOR!$M$1,A250),"")</f>
        <v/>
      </c>
      <c r="G250" s="36"/>
      <c r="H250" s="4"/>
      <c r="I250" s="60" t="str">
        <f t="shared" si="19"/>
        <v/>
      </c>
      <c r="J250" s="166" t="str">
        <f>IF(K250="","",INDEX('Otras referencias'!$AG:$AH,MATCH(K250,'Otras referencias'!$AG:$AG,0),2))</f>
        <v/>
      </c>
      <c r="K250" s="171"/>
      <c r="L250" s="58" t="str">
        <f>IF(J250="","",INDEX(referentes!$S:$W,MATCH(J250,referentes!$S:$S,0),1))</f>
        <v/>
      </c>
      <c r="M250" s="32"/>
      <c r="N250" s="42"/>
      <c r="O250" s="1"/>
      <c r="P250" s="225"/>
      <c r="Q250" s="226" t="str">
        <f>IF(P250="","",INDEX(referentes!$J:$K,MATCH(P250,referentes!$J:$J,0),2))</f>
        <v/>
      </c>
      <c r="R250" s="20"/>
      <c r="S250" s="26"/>
      <c r="T250" s="222"/>
      <c r="U250" s="223" t="str">
        <f>IF(T250="","",INDEX(referentes!D:E,MATCH(T250,referentes!D:D,0),2))</f>
        <v/>
      </c>
      <c r="V250" s="222"/>
      <c r="W250" s="224" t="str">
        <f>IF(V250="","",INDEX('Otras referencias'!AO:AQ,MATCH(V250,'Otras referencias'!AO:AO,0),2))</f>
        <v/>
      </c>
      <c r="X250" s="18"/>
      <c r="Y250" s="169" t="str">
        <f>IF(Z250="","",INDEX('Otras referencias'!H:I,MATCH(Z250,'Otras referencias'!I:I,0),1))</f>
        <v/>
      </c>
      <c r="Z250" s="171"/>
      <c r="AA250" s="20"/>
      <c r="AB250" s="12"/>
      <c r="AC250" s="169" t="str">
        <f>IF(AD250="","",INDEX('Otras referencias'!K:L,MATCH(AD250,'Otras referencias'!L:L,0),1))</f>
        <v/>
      </c>
      <c r="AD250" s="67"/>
      <c r="AE250" s="173" t="str">
        <f t="shared" si="20"/>
        <v>---</v>
      </c>
      <c r="AI250" s="59" t="str">
        <f>IF(V250="","",INDEX('Otras referencias'!AO:AQ,MATCH(V250,'Otras referencias'!AO:AO,0),3))</f>
        <v/>
      </c>
      <c r="AJ250" s="59" t="str">
        <f>IF(SUMPRODUCT(--EXACT(K250&amp;M250,$AJ$2:AJ249)),"",K250&amp;M250)</f>
        <v/>
      </c>
      <c r="AK250" s="59" t="str">
        <f>IF(SUMPRODUCT(--EXACT(K250&amp;M250,$AJ$2:AJ249)),"",MAX($AK$3:AK249)+1)</f>
        <v/>
      </c>
    </row>
    <row r="251" spans="1:37" s="59" customFormat="1" ht="15" x14ac:dyDescent="0.25">
      <c r="A251" s="10">
        <f t="shared" si="22"/>
        <v>1</v>
      </c>
      <c r="B251" s="55" t="str">
        <f t="shared" si="23"/>
        <v/>
      </c>
      <c r="C251" s="55">
        <v>249</v>
      </c>
      <c r="D251" s="55" t="str">
        <f t="shared" si="21"/>
        <v/>
      </c>
      <c r="E251" s="56" t="str">
        <f t="shared" si="18"/>
        <v/>
      </c>
      <c r="F251" s="34" t="str">
        <f>IF(L251&lt;&gt;"",CONCATENATE(DIGITADOR!$B$2,$A$2,DIGITADOR!$M$1,A251),"")</f>
        <v/>
      </c>
      <c r="G251" s="37"/>
      <c r="H251" s="4"/>
      <c r="I251" s="60" t="str">
        <f t="shared" si="19"/>
        <v/>
      </c>
      <c r="J251" s="166" t="str">
        <f>IF(K251="","",INDEX('Otras referencias'!$AG:$AH,MATCH(K251,'Otras referencias'!$AG:$AG,0),2))</f>
        <v/>
      </c>
      <c r="K251" s="171"/>
      <c r="L251" s="58" t="str">
        <f>IF(J251="","",INDEX(referentes!$S:$W,MATCH(J251,referentes!$S:$S,0),1))</f>
        <v/>
      </c>
      <c r="M251" s="32"/>
      <c r="N251" s="43"/>
      <c r="O251" s="1"/>
      <c r="P251" s="225"/>
      <c r="Q251" s="226" t="str">
        <f>IF(P251="","",INDEX(referentes!$J:$K,MATCH(P251,referentes!$J:$J,0),2))</f>
        <v/>
      </c>
      <c r="R251" s="21"/>
      <c r="S251" s="26"/>
      <c r="T251" s="222"/>
      <c r="U251" s="223" t="str">
        <f>IF(T251="","",INDEX(referentes!D:E,MATCH(T251,referentes!D:D,0),2))</f>
        <v/>
      </c>
      <c r="V251" s="222"/>
      <c r="W251" s="224" t="str">
        <f>IF(V251="","",INDEX('Otras referencias'!AO:AQ,MATCH(V251,'Otras referencias'!AO:AO,0),2))</f>
        <v/>
      </c>
      <c r="X251" s="18"/>
      <c r="Y251" s="169" t="str">
        <f>IF(Z251="","",INDEX('Otras referencias'!H:I,MATCH(Z251,'Otras referencias'!I:I,0),1))</f>
        <v/>
      </c>
      <c r="Z251" s="171"/>
      <c r="AA251" s="21"/>
      <c r="AB251" s="11"/>
      <c r="AC251" s="169" t="str">
        <f>IF(AD251="","",INDEX('Otras referencias'!K:L,MATCH(AD251,'Otras referencias'!L:L,0),1))</f>
        <v/>
      </c>
      <c r="AD251" s="67"/>
      <c r="AE251" s="173" t="str">
        <f t="shared" si="20"/>
        <v>---</v>
      </c>
      <c r="AI251" s="59" t="str">
        <f>IF(V251="","",INDEX('Otras referencias'!AO:AQ,MATCH(V251,'Otras referencias'!AO:AO,0),3))</f>
        <v/>
      </c>
      <c r="AJ251" s="59" t="str">
        <f>IF(SUMPRODUCT(--EXACT(K251&amp;M251,$AJ$2:AJ250)),"",K251&amp;M251)</f>
        <v/>
      </c>
      <c r="AK251" s="59" t="str">
        <f>IF(SUMPRODUCT(--EXACT(K251&amp;M251,$AJ$2:AJ250)),"",MAX($AK$3:AK250)+1)</f>
        <v/>
      </c>
    </row>
    <row r="252" spans="1:37" s="59" customFormat="1" ht="15" x14ac:dyDescent="0.25">
      <c r="A252" s="10">
        <f t="shared" si="22"/>
        <v>1</v>
      </c>
      <c r="B252" s="55" t="str">
        <f t="shared" si="23"/>
        <v/>
      </c>
      <c r="C252" s="55">
        <v>250</v>
      </c>
      <c r="D252" s="55" t="str">
        <f t="shared" si="21"/>
        <v/>
      </c>
      <c r="E252" s="56" t="str">
        <f t="shared" si="18"/>
        <v/>
      </c>
      <c r="F252" s="34" t="str">
        <f>IF(L252&lt;&gt;"",CONCATENATE(DIGITADOR!$B$2,$A$2,DIGITADOR!$M$1,A252),"")</f>
        <v/>
      </c>
      <c r="G252" s="36"/>
      <c r="H252" s="4"/>
      <c r="I252" s="60" t="str">
        <f t="shared" si="19"/>
        <v/>
      </c>
      <c r="J252" s="166" t="str">
        <f>IF(K252="","",INDEX('Otras referencias'!$AG:$AH,MATCH(K252,'Otras referencias'!$AG:$AG,0),2))</f>
        <v/>
      </c>
      <c r="K252" s="171"/>
      <c r="L252" s="58" t="str">
        <f>IF(J252="","",INDEX(referentes!$S:$W,MATCH(J252,referentes!$S:$S,0),1))</f>
        <v/>
      </c>
      <c r="M252" s="32"/>
      <c r="N252" s="42"/>
      <c r="O252" s="1"/>
      <c r="P252" s="225"/>
      <c r="Q252" s="226" t="str">
        <f>IF(P252="","",INDEX(referentes!$J:$K,MATCH(P252,referentes!$J:$J,0),2))</f>
        <v/>
      </c>
      <c r="R252" s="20"/>
      <c r="S252" s="26"/>
      <c r="T252" s="222"/>
      <c r="U252" s="223" t="str">
        <f>IF(T252="","",INDEX(referentes!D:E,MATCH(T252,referentes!D:D,0),2))</f>
        <v/>
      </c>
      <c r="V252" s="222"/>
      <c r="W252" s="224" t="str">
        <f>IF(V252="","",INDEX('Otras referencias'!AO:AQ,MATCH(V252,'Otras referencias'!AO:AO,0),2))</f>
        <v/>
      </c>
      <c r="X252" s="18"/>
      <c r="Y252" s="169" t="str">
        <f>IF(Z252="","",INDEX('Otras referencias'!H:I,MATCH(Z252,'Otras referencias'!I:I,0),1))</f>
        <v/>
      </c>
      <c r="Z252" s="171"/>
      <c r="AA252" s="20"/>
      <c r="AB252" s="12"/>
      <c r="AC252" s="169" t="str">
        <f>IF(AD252="","",INDEX('Otras referencias'!K:L,MATCH(AD252,'Otras referencias'!L:L,0),1))</f>
        <v/>
      </c>
      <c r="AD252" s="67"/>
      <c r="AE252" s="173" t="str">
        <f t="shared" si="20"/>
        <v>---</v>
      </c>
      <c r="AI252" s="59" t="str">
        <f>IF(V252="","",INDEX('Otras referencias'!AO:AQ,MATCH(V252,'Otras referencias'!AO:AO,0),3))</f>
        <v/>
      </c>
      <c r="AJ252" s="59" t="str">
        <f>IF(SUMPRODUCT(--EXACT(K252&amp;M252,$AJ$2:AJ251)),"",K252&amp;M252)</f>
        <v/>
      </c>
      <c r="AK252" s="59" t="str">
        <f>IF(SUMPRODUCT(--EXACT(K252&amp;M252,$AJ$2:AJ251)),"",MAX($AK$3:AK251)+1)</f>
        <v/>
      </c>
    </row>
    <row r="253" spans="1:37" s="59" customFormat="1" ht="15" x14ac:dyDescent="0.25">
      <c r="A253" s="10">
        <f t="shared" si="22"/>
        <v>1</v>
      </c>
      <c r="B253" s="55" t="str">
        <f t="shared" si="23"/>
        <v/>
      </c>
      <c r="C253" s="55">
        <v>251</v>
      </c>
      <c r="D253" s="55" t="str">
        <f t="shared" si="21"/>
        <v/>
      </c>
      <c r="E253" s="56" t="str">
        <f t="shared" si="18"/>
        <v/>
      </c>
      <c r="F253" s="34" t="str">
        <f>IF(L253&lt;&gt;"",CONCATENATE(DIGITADOR!$B$2,$A$2,DIGITADOR!$M$1,A253),"")</f>
        <v/>
      </c>
      <c r="G253" s="37"/>
      <c r="H253" s="4"/>
      <c r="I253" s="60" t="str">
        <f t="shared" si="19"/>
        <v/>
      </c>
      <c r="J253" s="166" t="str">
        <f>IF(K253="","",INDEX('Otras referencias'!$AG:$AH,MATCH(K253,'Otras referencias'!$AG:$AG,0),2))</f>
        <v/>
      </c>
      <c r="K253" s="171"/>
      <c r="L253" s="58" t="str">
        <f>IF(J253="","",INDEX(referentes!$S:$W,MATCH(J253,referentes!$S:$S,0),1))</f>
        <v/>
      </c>
      <c r="M253" s="32"/>
      <c r="N253" s="43"/>
      <c r="O253" s="1"/>
      <c r="P253" s="225"/>
      <c r="Q253" s="226" t="str">
        <f>IF(P253="","",INDEX(referentes!$J:$K,MATCH(P253,referentes!$J:$J,0),2))</f>
        <v/>
      </c>
      <c r="R253" s="21"/>
      <c r="S253" s="26"/>
      <c r="T253" s="222"/>
      <c r="U253" s="223" t="str">
        <f>IF(T253="","",INDEX(referentes!D:E,MATCH(T253,referentes!D:D,0),2))</f>
        <v/>
      </c>
      <c r="V253" s="222"/>
      <c r="W253" s="224" t="str">
        <f>IF(V253="","",INDEX('Otras referencias'!AO:AQ,MATCH(V253,'Otras referencias'!AO:AO,0),2))</f>
        <v/>
      </c>
      <c r="X253" s="18"/>
      <c r="Y253" s="169" t="str">
        <f>IF(Z253="","",INDEX('Otras referencias'!H:I,MATCH(Z253,'Otras referencias'!I:I,0),1))</f>
        <v/>
      </c>
      <c r="Z253" s="171"/>
      <c r="AA253" s="21"/>
      <c r="AB253" s="11"/>
      <c r="AC253" s="169" t="str">
        <f>IF(AD253="","",INDEX('Otras referencias'!K:L,MATCH(AD253,'Otras referencias'!L:L,0),1))</f>
        <v/>
      </c>
      <c r="AD253" s="67"/>
      <c r="AE253" s="173" t="str">
        <f t="shared" si="20"/>
        <v>---</v>
      </c>
      <c r="AI253" s="59" t="str">
        <f>IF(V253="","",INDEX('Otras referencias'!AO:AQ,MATCH(V253,'Otras referencias'!AO:AO,0),3))</f>
        <v/>
      </c>
      <c r="AJ253" s="59" t="str">
        <f>IF(SUMPRODUCT(--EXACT(K253&amp;M253,$AJ$2:AJ252)),"",K253&amp;M253)</f>
        <v/>
      </c>
      <c r="AK253" s="59" t="str">
        <f>IF(SUMPRODUCT(--EXACT(K253&amp;M253,$AJ$2:AJ252)),"",MAX($AK$3:AK252)+1)</f>
        <v/>
      </c>
    </row>
    <row r="254" spans="1:37" s="59" customFormat="1" ht="15" x14ac:dyDescent="0.25">
      <c r="A254" s="10">
        <f t="shared" si="22"/>
        <v>1</v>
      </c>
      <c r="B254" s="55" t="str">
        <f t="shared" si="23"/>
        <v/>
      </c>
      <c r="C254" s="55">
        <v>252</v>
      </c>
      <c r="D254" s="55" t="str">
        <f t="shared" si="21"/>
        <v/>
      </c>
      <c r="E254" s="56" t="str">
        <f t="shared" si="18"/>
        <v/>
      </c>
      <c r="F254" s="34" t="str">
        <f>IF(L254&lt;&gt;"",CONCATENATE(DIGITADOR!$B$2,$A$2,DIGITADOR!$M$1,A254),"")</f>
        <v/>
      </c>
      <c r="G254" s="36"/>
      <c r="H254" s="4"/>
      <c r="I254" s="60" t="str">
        <f t="shared" si="19"/>
        <v/>
      </c>
      <c r="J254" s="166" t="str">
        <f>IF(K254="","",INDEX('Otras referencias'!$AG:$AH,MATCH(K254,'Otras referencias'!$AG:$AG,0),2))</f>
        <v/>
      </c>
      <c r="K254" s="171"/>
      <c r="L254" s="58" t="str">
        <f>IF(J254="","",INDEX(referentes!$S:$W,MATCH(J254,referentes!$S:$S,0),1))</f>
        <v/>
      </c>
      <c r="M254" s="32"/>
      <c r="N254" s="42"/>
      <c r="O254" s="1"/>
      <c r="P254" s="225"/>
      <c r="Q254" s="226" t="str">
        <f>IF(P254="","",INDEX(referentes!$J:$K,MATCH(P254,referentes!$J:$J,0),2))</f>
        <v/>
      </c>
      <c r="R254" s="20"/>
      <c r="S254" s="26"/>
      <c r="T254" s="222"/>
      <c r="U254" s="223" t="str">
        <f>IF(T254="","",INDEX(referentes!D:E,MATCH(T254,referentes!D:D,0),2))</f>
        <v/>
      </c>
      <c r="V254" s="222"/>
      <c r="W254" s="224" t="str">
        <f>IF(V254="","",INDEX('Otras referencias'!AO:AQ,MATCH(V254,'Otras referencias'!AO:AO,0),2))</f>
        <v/>
      </c>
      <c r="X254" s="18"/>
      <c r="Y254" s="169" t="str">
        <f>IF(Z254="","",INDEX('Otras referencias'!H:I,MATCH(Z254,'Otras referencias'!I:I,0),1))</f>
        <v/>
      </c>
      <c r="Z254" s="171"/>
      <c r="AA254" s="20"/>
      <c r="AB254" s="12"/>
      <c r="AC254" s="169" t="str">
        <f>IF(AD254="","",INDEX('Otras referencias'!K:L,MATCH(AD254,'Otras referencias'!L:L,0),1))</f>
        <v/>
      </c>
      <c r="AD254" s="67"/>
      <c r="AE254" s="173" t="str">
        <f t="shared" si="20"/>
        <v>---</v>
      </c>
      <c r="AI254" s="59" t="str">
        <f>IF(V254="","",INDEX('Otras referencias'!AO:AQ,MATCH(V254,'Otras referencias'!AO:AO,0),3))</f>
        <v/>
      </c>
      <c r="AJ254" s="59" t="str">
        <f>IF(SUMPRODUCT(--EXACT(K254&amp;M254,$AJ$2:AJ253)),"",K254&amp;M254)</f>
        <v/>
      </c>
      <c r="AK254" s="59" t="str">
        <f>IF(SUMPRODUCT(--EXACT(K254&amp;M254,$AJ$2:AJ253)),"",MAX($AK$3:AK253)+1)</f>
        <v/>
      </c>
    </row>
    <row r="255" spans="1:37" s="59" customFormat="1" ht="15" x14ac:dyDescent="0.25">
      <c r="A255" s="10">
        <f t="shared" si="22"/>
        <v>1</v>
      </c>
      <c r="B255" s="55" t="str">
        <f t="shared" si="23"/>
        <v/>
      </c>
      <c r="C255" s="55">
        <v>253</v>
      </c>
      <c r="D255" s="55" t="str">
        <f t="shared" si="21"/>
        <v/>
      </c>
      <c r="E255" s="56" t="str">
        <f t="shared" si="18"/>
        <v/>
      </c>
      <c r="F255" s="34" t="str">
        <f>IF(L255&lt;&gt;"",CONCATENATE(DIGITADOR!$B$2,$A$2,DIGITADOR!$M$1,A255),"")</f>
        <v/>
      </c>
      <c r="G255" s="37"/>
      <c r="H255" s="4"/>
      <c r="I255" s="60" t="str">
        <f t="shared" si="19"/>
        <v/>
      </c>
      <c r="J255" s="166" t="str">
        <f>IF(K255="","",INDEX('Otras referencias'!$AG:$AH,MATCH(K255,'Otras referencias'!$AG:$AG,0),2))</f>
        <v/>
      </c>
      <c r="K255" s="171"/>
      <c r="L255" s="58" t="str">
        <f>IF(J255="","",INDEX(referentes!$S:$W,MATCH(J255,referentes!$S:$S,0),1))</f>
        <v/>
      </c>
      <c r="M255" s="32"/>
      <c r="N255" s="43"/>
      <c r="O255" s="1"/>
      <c r="P255" s="225"/>
      <c r="Q255" s="226" t="str">
        <f>IF(P255="","",INDEX(referentes!$J:$K,MATCH(P255,referentes!$J:$J,0),2))</f>
        <v/>
      </c>
      <c r="R255" s="21"/>
      <c r="S255" s="26"/>
      <c r="T255" s="222"/>
      <c r="U255" s="223" t="str">
        <f>IF(T255="","",INDEX(referentes!D:E,MATCH(T255,referentes!D:D,0),2))</f>
        <v/>
      </c>
      <c r="V255" s="222"/>
      <c r="W255" s="224" t="str">
        <f>IF(V255="","",INDEX('Otras referencias'!AO:AQ,MATCH(V255,'Otras referencias'!AO:AO,0),2))</f>
        <v/>
      </c>
      <c r="X255" s="18"/>
      <c r="Y255" s="169" t="str">
        <f>IF(Z255="","",INDEX('Otras referencias'!H:I,MATCH(Z255,'Otras referencias'!I:I,0),1))</f>
        <v/>
      </c>
      <c r="Z255" s="171"/>
      <c r="AA255" s="21"/>
      <c r="AB255" s="11"/>
      <c r="AC255" s="169" t="str">
        <f>IF(AD255="","",INDEX('Otras referencias'!K:L,MATCH(AD255,'Otras referencias'!L:L,0),1))</f>
        <v/>
      </c>
      <c r="AD255" s="67"/>
      <c r="AE255" s="173" t="str">
        <f t="shared" si="20"/>
        <v>---</v>
      </c>
      <c r="AI255" s="59" t="str">
        <f>IF(V255="","",INDEX('Otras referencias'!AO:AQ,MATCH(V255,'Otras referencias'!AO:AO,0),3))</f>
        <v/>
      </c>
      <c r="AJ255" s="59" t="str">
        <f>IF(SUMPRODUCT(--EXACT(K255&amp;M255,$AJ$2:AJ254)),"",K255&amp;M255)</f>
        <v/>
      </c>
      <c r="AK255" s="59" t="str">
        <f>IF(SUMPRODUCT(--EXACT(K255&amp;M255,$AJ$2:AJ254)),"",MAX($AK$3:AK254)+1)</f>
        <v/>
      </c>
    </row>
    <row r="256" spans="1:37" s="59" customFormat="1" ht="15" x14ac:dyDescent="0.25">
      <c r="A256" s="10">
        <f t="shared" si="22"/>
        <v>1</v>
      </c>
      <c r="B256" s="55" t="str">
        <f t="shared" si="23"/>
        <v/>
      </c>
      <c r="C256" s="55">
        <v>254</v>
      </c>
      <c r="D256" s="55" t="str">
        <f t="shared" si="21"/>
        <v/>
      </c>
      <c r="E256" s="56" t="str">
        <f t="shared" si="18"/>
        <v/>
      </c>
      <c r="F256" s="34" t="str">
        <f>IF(L256&lt;&gt;"",CONCATENATE(DIGITADOR!$B$2,$A$2,DIGITADOR!$M$1,A256),"")</f>
        <v/>
      </c>
      <c r="G256" s="36"/>
      <c r="H256" s="4"/>
      <c r="I256" s="60" t="str">
        <f t="shared" si="19"/>
        <v/>
      </c>
      <c r="J256" s="166" t="str">
        <f>IF(K256="","",INDEX('Otras referencias'!$AG:$AH,MATCH(K256,'Otras referencias'!$AG:$AG,0),2))</f>
        <v/>
      </c>
      <c r="K256" s="171"/>
      <c r="L256" s="58" t="str">
        <f>IF(J256="","",INDEX(referentes!$S:$W,MATCH(J256,referentes!$S:$S,0),1))</f>
        <v/>
      </c>
      <c r="M256" s="32"/>
      <c r="N256" s="42"/>
      <c r="O256" s="1"/>
      <c r="P256" s="225"/>
      <c r="Q256" s="226" t="str">
        <f>IF(P256="","",INDEX(referentes!$J:$K,MATCH(P256,referentes!$J:$J,0),2))</f>
        <v/>
      </c>
      <c r="R256" s="20"/>
      <c r="S256" s="26"/>
      <c r="T256" s="222"/>
      <c r="U256" s="223" t="str">
        <f>IF(T256="","",INDEX(referentes!D:E,MATCH(T256,referentes!D:D,0),2))</f>
        <v/>
      </c>
      <c r="V256" s="222"/>
      <c r="W256" s="224" t="str">
        <f>IF(V256="","",INDEX('Otras referencias'!AO:AQ,MATCH(V256,'Otras referencias'!AO:AO,0),2))</f>
        <v/>
      </c>
      <c r="X256" s="18"/>
      <c r="Y256" s="169" t="str">
        <f>IF(Z256="","",INDEX('Otras referencias'!H:I,MATCH(Z256,'Otras referencias'!I:I,0),1))</f>
        <v/>
      </c>
      <c r="Z256" s="171"/>
      <c r="AA256" s="20"/>
      <c r="AB256" s="12"/>
      <c r="AC256" s="169" t="str">
        <f>IF(AD256="","",INDEX('Otras referencias'!K:L,MATCH(AD256,'Otras referencias'!L:L,0),1))</f>
        <v/>
      </c>
      <c r="AD256" s="67"/>
      <c r="AE256" s="173" t="str">
        <f t="shared" si="20"/>
        <v>---</v>
      </c>
      <c r="AI256" s="59" t="str">
        <f>IF(V256="","",INDEX('Otras referencias'!AO:AQ,MATCH(V256,'Otras referencias'!AO:AO,0),3))</f>
        <v/>
      </c>
      <c r="AJ256" s="59" t="str">
        <f>IF(SUMPRODUCT(--EXACT(K256&amp;M256,$AJ$2:AJ255)),"",K256&amp;M256)</f>
        <v/>
      </c>
      <c r="AK256" s="59" t="str">
        <f>IF(SUMPRODUCT(--EXACT(K256&amp;M256,$AJ$2:AJ255)),"",MAX($AK$3:AK255)+1)</f>
        <v/>
      </c>
    </row>
    <row r="257" spans="1:37" s="59" customFormat="1" ht="15" x14ac:dyDescent="0.25">
      <c r="A257" s="10">
        <f t="shared" si="22"/>
        <v>1</v>
      </c>
      <c r="B257" s="55" t="str">
        <f t="shared" si="23"/>
        <v/>
      </c>
      <c r="C257" s="55">
        <v>255</v>
      </c>
      <c r="D257" s="55" t="str">
        <f t="shared" si="21"/>
        <v/>
      </c>
      <c r="E257" s="56" t="str">
        <f t="shared" si="18"/>
        <v/>
      </c>
      <c r="F257" s="34" t="str">
        <f>IF(L257&lt;&gt;"",CONCATENATE(DIGITADOR!$B$2,$A$2,DIGITADOR!$M$1,A257),"")</f>
        <v/>
      </c>
      <c r="G257" s="37"/>
      <c r="H257" s="4"/>
      <c r="I257" s="60" t="str">
        <f t="shared" si="19"/>
        <v/>
      </c>
      <c r="J257" s="166" t="str">
        <f>IF(K257="","",INDEX('Otras referencias'!$AG:$AH,MATCH(K257,'Otras referencias'!$AG:$AG,0),2))</f>
        <v/>
      </c>
      <c r="K257" s="171"/>
      <c r="L257" s="58" t="str">
        <f>IF(J257="","",INDEX(referentes!$S:$W,MATCH(J257,referentes!$S:$S,0),1))</f>
        <v/>
      </c>
      <c r="M257" s="32"/>
      <c r="N257" s="43"/>
      <c r="O257" s="1"/>
      <c r="P257" s="225"/>
      <c r="Q257" s="226" t="str">
        <f>IF(P257="","",INDEX(referentes!$J:$K,MATCH(P257,referentes!$J:$J,0),2))</f>
        <v/>
      </c>
      <c r="R257" s="21"/>
      <c r="S257" s="26"/>
      <c r="T257" s="222"/>
      <c r="U257" s="223" t="str">
        <f>IF(T257="","",INDEX(referentes!D:E,MATCH(T257,referentes!D:D,0),2))</f>
        <v/>
      </c>
      <c r="V257" s="222"/>
      <c r="W257" s="224" t="str">
        <f>IF(V257="","",INDEX('Otras referencias'!AO:AQ,MATCH(V257,'Otras referencias'!AO:AO,0),2))</f>
        <v/>
      </c>
      <c r="X257" s="18"/>
      <c r="Y257" s="169" t="str">
        <f>IF(Z257="","",INDEX('Otras referencias'!H:I,MATCH(Z257,'Otras referencias'!I:I,0),1))</f>
        <v/>
      </c>
      <c r="Z257" s="171"/>
      <c r="AA257" s="21"/>
      <c r="AB257" s="11"/>
      <c r="AC257" s="169" t="str">
        <f>IF(AD257="","",INDEX('Otras referencias'!K:L,MATCH(AD257,'Otras referencias'!L:L,0),1))</f>
        <v/>
      </c>
      <c r="AD257" s="67"/>
      <c r="AE257" s="173" t="str">
        <f t="shared" si="20"/>
        <v>---</v>
      </c>
      <c r="AI257" s="59" t="str">
        <f>IF(V257="","",INDEX('Otras referencias'!AO:AQ,MATCH(V257,'Otras referencias'!AO:AO,0),3))</f>
        <v/>
      </c>
      <c r="AJ257" s="59" t="str">
        <f>IF(SUMPRODUCT(--EXACT(K257&amp;M257,$AJ$2:AJ256)),"",K257&amp;M257)</f>
        <v/>
      </c>
      <c r="AK257" s="59" t="str">
        <f>IF(SUMPRODUCT(--EXACT(K257&amp;M257,$AJ$2:AJ256)),"",MAX($AK$3:AK256)+1)</f>
        <v/>
      </c>
    </row>
    <row r="258" spans="1:37" s="59" customFormat="1" ht="15" x14ac:dyDescent="0.25">
      <c r="A258" s="10">
        <f t="shared" si="22"/>
        <v>1</v>
      </c>
      <c r="B258" s="55" t="str">
        <f t="shared" si="23"/>
        <v/>
      </c>
      <c r="C258" s="55">
        <v>256</v>
      </c>
      <c r="D258" s="55" t="str">
        <f t="shared" si="21"/>
        <v/>
      </c>
      <c r="E258" s="56" t="str">
        <f t="shared" si="18"/>
        <v/>
      </c>
      <c r="F258" s="34" t="str">
        <f>IF(L258&lt;&gt;"",CONCATENATE(DIGITADOR!$B$2,$A$2,DIGITADOR!$M$1,A258),"")</f>
        <v/>
      </c>
      <c r="G258" s="36"/>
      <c r="H258" s="4"/>
      <c r="I258" s="60" t="str">
        <f t="shared" si="19"/>
        <v/>
      </c>
      <c r="J258" s="166" t="str">
        <f>IF(K258="","",INDEX('Otras referencias'!$AG:$AH,MATCH(K258,'Otras referencias'!$AG:$AG,0),2))</f>
        <v/>
      </c>
      <c r="K258" s="171"/>
      <c r="L258" s="58" t="str">
        <f>IF(J258="","",INDEX(referentes!$S:$W,MATCH(J258,referentes!$S:$S,0),1))</f>
        <v/>
      </c>
      <c r="M258" s="32"/>
      <c r="N258" s="42"/>
      <c r="O258" s="1"/>
      <c r="P258" s="225"/>
      <c r="Q258" s="226" t="str">
        <f>IF(P258="","",INDEX(referentes!$J:$K,MATCH(P258,referentes!$J:$J,0),2))</f>
        <v/>
      </c>
      <c r="R258" s="20"/>
      <c r="S258" s="26"/>
      <c r="T258" s="222"/>
      <c r="U258" s="223" t="str">
        <f>IF(T258="","",INDEX(referentes!D:E,MATCH(T258,referentes!D:D,0),2))</f>
        <v/>
      </c>
      <c r="V258" s="222"/>
      <c r="W258" s="224" t="str">
        <f>IF(V258="","",INDEX('Otras referencias'!AO:AQ,MATCH(V258,'Otras referencias'!AO:AO,0),2))</f>
        <v/>
      </c>
      <c r="X258" s="18"/>
      <c r="Y258" s="169" t="str">
        <f>IF(Z258="","",INDEX('Otras referencias'!H:I,MATCH(Z258,'Otras referencias'!I:I,0),1))</f>
        <v/>
      </c>
      <c r="Z258" s="171"/>
      <c r="AA258" s="20"/>
      <c r="AB258" s="12"/>
      <c r="AC258" s="169" t="str">
        <f>IF(AD258="","",INDEX('Otras referencias'!K:L,MATCH(AD258,'Otras referencias'!L:L,0),1))</f>
        <v/>
      </c>
      <c r="AD258" s="67"/>
      <c r="AE258" s="173" t="str">
        <f t="shared" si="20"/>
        <v>---</v>
      </c>
      <c r="AI258" s="59" t="str">
        <f>IF(V258="","",INDEX('Otras referencias'!AO:AQ,MATCH(V258,'Otras referencias'!AO:AO,0),3))</f>
        <v/>
      </c>
      <c r="AJ258" s="59" t="str">
        <f>IF(SUMPRODUCT(--EXACT(K258&amp;M258,$AJ$2:AJ257)),"",K258&amp;M258)</f>
        <v/>
      </c>
      <c r="AK258" s="59" t="str">
        <f>IF(SUMPRODUCT(--EXACT(K258&amp;M258,$AJ$2:AJ257)),"",MAX($AK$3:AK257)+1)</f>
        <v/>
      </c>
    </row>
    <row r="259" spans="1:37" s="59" customFormat="1" ht="15" x14ac:dyDescent="0.25">
      <c r="A259" s="10">
        <f t="shared" si="22"/>
        <v>1</v>
      </c>
      <c r="B259" s="55" t="str">
        <f t="shared" si="23"/>
        <v/>
      </c>
      <c r="C259" s="55">
        <v>257</v>
      </c>
      <c r="D259" s="55" t="str">
        <f t="shared" si="21"/>
        <v/>
      </c>
      <c r="E259" s="56" t="str">
        <f t="shared" ref="E259:E322" si="24">CONCATENATE(I259,L259)</f>
        <v/>
      </c>
      <c r="F259" s="34" t="str">
        <f>IF(L259&lt;&gt;"",CONCATENATE(DIGITADOR!$B$2,$A$2,DIGITADOR!$M$1,A259),"")</f>
        <v/>
      </c>
      <c r="G259" s="37"/>
      <c r="H259" s="4"/>
      <c r="I259" s="60" t="str">
        <f t="shared" ref="I259:I322" si="25">IF(G259&lt;&gt;"",G259+H259,"")</f>
        <v/>
      </c>
      <c r="J259" s="166" t="str">
        <f>IF(K259="","",INDEX('Otras referencias'!$AG:$AH,MATCH(K259,'Otras referencias'!$AG:$AG,0),2))</f>
        <v/>
      </c>
      <c r="K259" s="171"/>
      <c r="L259" s="58" t="str">
        <f>IF(J259="","",INDEX(referentes!$S:$W,MATCH(J259,referentes!$S:$S,0),1))</f>
        <v/>
      </c>
      <c r="M259" s="32"/>
      <c r="N259" s="43"/>
      <c r="O259" s="1"/>
      <c r="P259" s="225"/>
      <c r="Q259" s="226" t="str">
        <f>IF(P259="","",INDEX(referentes!$J:$K,MATCH(P259,referentes!$J:$J,0),2))</f>
        <v/>
      </c>
      <c r="R259" s="21"/>
      <c r="S259" s="26"/>
      <c r="T259" s="222"/>
      <c r="U259" s="223" t="str">
        <f>IF(T259="","",INDEX(referentes!D:E,MATCH(T259,referentes!D:D,0),2))</f>
        <v/>
      </c>
      <c r="V259" s="222"/>
      <c r="W259" s="224" t="str">
        <f>IF(V259="","",INDEX('Otras referencias'!AO:AQ,MATCH(V259,'Otras referencias'!AO:AO,0),2))</f>
        <v/>
      </c>
      <c r="X259" s="18"/>
      <c r="Y259" s="169" t="str">
        <f>IF(Z259="","",INDEX('Otras referencias'!H:I,MATCH(Z259,'Otras referencias'!I:I,0),1))</f>
        <v/>
      </c>
      <c r="Z259" s="171"/>
      <c r="AA259" s="21"/>
      <c r="AB259" s="11"/>
      <c r="AC259" s="169" t="str">
        <f>IF(AD259="","",INDEX('Otras referencias'!K:L,MATCH(AD259,'Otras referencias'!L:L,0),1))</f>
        <v/>
      </c>
      <c r="AD259" s="67"/>
      <c r="AE259" s="173" t="str">
        <f t="shared" ref="AE259:AE322" si="26">K259&amp;"-"&amp;M259&amp;"-"&amp;P259&amp;"-"&amp;R259</f>
        <v>---</v>
      </c>
      <c r="AI259" s="59" t="str">
        <f>IF(V259="","",INDEX('Otras referencias'!AO:AQ,MATCH(V259,'Otras referencias'!AO:AO,0),3))</f>
        <v/>
      </c>
      <c r="AJ259" s="59" t="str">
        <f>IF(SUMPRODUCT(--EXACT(K259&amp;M259,$AJ$2:AJ258)),"",K259&amp;M259)</f>
        <v/>
      </c>
      <c r="AK259" s="59" t="str">
        <f>IF(SUMPRODUCT(--EXACT(K259&amp;M259,$AJ$2:AJ258)),"",MAX($AK$3:AK258)+1)</f>
        <v/>
      </c>
    </row>
    <row r="260" spans="1:37" s="59" customFormat="1" ht="15" x14ac:dyDescent="0.25">
      <c r="A260" s="10">
        <f t="shared" si="22"/>
        <v>1</v>
      </c>
      <c r="B260" s="55" t="str">
        <f t="shared" si="23"/>
        <v/>
      </c>
      <c r="C260" s="55">
        <v>258</v>
      </c>
      <c r="D260" s="55" t="str">
        <f t="shared" ref="D260:D323" si="27">IF(L260="","",CONCATENATE(C260,F260))</f>
        <v/>
      </c>
      <c r="E260" s="56" t="str">
        <f t="shared" si="24"/>
        <v/>
      </c>
      <c r="F260" s="34" t="str">
        <f>IF(L260&lt;&gt;"",CONCATENATE(DIGITADOR!$B$2,$A$2,DIGITADOR!$M$1,A260),"")</f>
        <v/>
      </c>
      <c r="G260" s="36"/>
      <c r="H260" s="4"/>
      <c r="I260" s="60" t="str">
        <f t="shared" si="25"/>
        <v/>
      </c>
      <c r="J260" s="166" t="str">
        <f>IF(K260="","",INDEX('Otras referencias'!$AG:$AH,MATCH(K260,'Otras referencias'!$AG:$AG,0),2))</f>
        <v/>
      </c>
      <c r="K260" s="171"/>
      <c r="L260" s="58" t="str">
        <f>IF(J260="","",INDEX(referentes!$S:$W,MATCH(J260,referentes!$S:$S,0),1))</f>
        <v/>
      </c>
      <c r="M260" s="32"/>
      <c r="N260" s="42"/>
      <c r="O260" s="1"/>
      <c r="P260" s="225"/>
      <c r="Q260" s="226" t="str">
        <f>IF(P260="","",INDEX(referentes!$J:$K,MATCH(P260,referentes!$J:$J,0),2))</f>
        <v/>
      </c>
      <c r="R260" s="20"/>
      <c r="S260" s="26"/>
      <c r="T260" s="222"/>
      <c r="U260" s="223" t="str">
        <f>IF(T260="","",INDEX(referentes!D:E,MATCH(T260,referentes!D:D,0),2))</f>
        <v/>
      </c>
      <c r="V260" s="222"/>
      <c r="W260" s="224" t="str">
        <f>IF(V260="","",INDEX('Otras referencias'!AO:AQ,MATCH(V260,'Otras referencias'!AO:AO,0),2))</f>
        <v/>
      </c>
      <c r="X260" s="18"/>
      <c r="Y260" s="169" t="str">
        <f>IF(Z260="","",INDEX('Otras referencias'!H:I,MATCH(Z260,'Otras referencias'!I:I,0),1))</f>
        <v/>
      </c>
      <c r="Z260" s="171"/>
      <c r="AA260" s="20"/>
      <c r="AB260" s="12"/>
      <c r="AC260" s="169" t="str">
        <f>IF(AD260="","",INDEX('Otras referencias'!K:L,MATCH(AD260,'Otras referencias'!L:L,0),1))</f>
        <v/>
      </c>
      <c r="AD260" s="67"/>
      <c r="AE260" s="173" t="str">
        <f t="shared" si="26"/>
        <v>---</v>
      </c>
      <c r="AI260" s="59" t="str">
        <f>IF(V260="","",INDEX('Otras referencias'!AO:AQ,MATCH(V260,'Otras referencias'!AO:AO,0),3))</f>
        <v/>
      </c>
      <c r="AJ260" s="59" t="str">
        <f>IF(SUMPRODUCT(--EXACT(K260&amp;M260,$AJ$2:AJ259)),"",K260&amp;M260)</f>
        <v/>
      </c>
      <c r="AK260" s="59" t="str">
        <f>IF(SUMPRODUCT(--EXACT(K260&amp;M260,$AJ$2:AJ259)),"",MAX($AK$3:AK259)+1)</f>
        <v/>
      </c>
    </row>
    <row r="261" spans="1:37" s="59" customFormat="1" ht="15" x14ac:dyDescent="0.25">
      <c r="A261" s="10">
        <f t="shared" ref="A261:A324" si="28">IF(L261=L260,A260,A260+1)</f>
        <v>1</v>
      </c>
      <c r="B261" s="55" t="str">
        <f t="shared" ref="B261:B324" si="29">IF(F261&lt;&gt;F260, F261,"")</f>
        <v/>
      </c>
      <c r="C261" s="55">
        <v>259</v>
      </c>
      <c r="D261" s="55" t="str">
        <f t="shared" si="27"/>
        <v/>
      </c>
      <c r="E261" s="56" t="str">
        <f t="shared" si="24"/>
        <v/>
      </c>
      <c r="F261" s="34" t="str">
        <f>IF(L261&lt;&gt;"",CONCATENATE(DIGITADOR!$B$2,$A$2,DIGITADOR!$M$1,A261),"")</f>
        <v/>
      </c>
      <c r="G261" s="37"/>
      <c r="H261" s="4"/>
      <c r="I261" s="60" t="str">
        <f t="shared" si="25"/>
        <v/>
      </c>
      <c r="J261" s="166" t="str">
        <f>IF(K261="","",INDEX('Otras referencias'!$AG:$AH,MATCH(K261,'Otras referencias'!$AG:$AG,0),2))</f>
        <v/>
      </c>
      <c r="K261" s="171"/>
      <c r="L261" s="58" t="str">
        <f>IF(J261="","",INDEX(referentes!$S:$W,MATCH(J261,referentes!$S:$S,0),1))</f>
        <v/>
      </c>
      <c r="M261" s="32"/>
      <c r="N261" s="43"/>
      <c r="O261" s="1"/>
      <c r="P261" s="225"/>
      <c r="Q261" s="226" t="str">
        <f>IF(P261="","",INDEX(referentes!$J:$K,MATCH(P261,referentes!$J:$J,0),2))</f>
        <v/>
      </c>
      <c r="R261" s="21"/>
      <c r="S261" s="26"/>
      <c r="T261" s="222"/>
      <c r="U261" s="223" t="str">
        <f>IF(T261="","",INDEX(referentes!D:E,MATCH(T261,referentes!D:D,0),2))</f>
        <v/>
      </c>
      <c r="V261" s="222"/>
      <c r="W261" s="224" t="str">
        <f>IF(V261="","",INDEX('Otras referencias'!AO:AQ,MATCH(V261,'Otras referencias'!AO:AO,0),2))</f>
        <v/>
      </c>
      <c r="X261" s="18"/>
      <c r="Y261" s="169" t="str">
        <f>IF(Z261="","",INDEX('Otras referencias'!H:I,MATCH(Z261,'Otras referencias'!I:I,0),1))</f>
        <v/>
      </c>
      <c r="Z261" s="171"/>
      <c r="AA261" s="21"/>
      <c r="AB261" s="11"/>
      <c r="AC261" s="169" t="str">
        <f>IF(AD261="","",INDEX('Otras referencias'!K:L,MATCH(AD261,'Otras referencias'!L:L,0),1))</f>
        <v/>
      </c>
      <c r="AD261" s="67"/>
      <c r="AE261" s="173" t="str">
        <f t="shared" si="26"/>
        <v>---</v>
      </c>
      <c r="AI261" s="59" t="str">
        <f>IF(V261="","",INDEX('Otras referencias'!AO:AQ,MATCH(V261,'Otras referencias'!AO:AO,0),3))</f>
        <v/>
      </c>
      <c r="AJ261" s="59" t="str">
        <f>IF(SUMPRODUCT(--EXACT(K261&amp;M261,$AJ$2:AJ260)),"",K261&amp;M261)</f>
        <v/>
      </c>
      <c r="AK261" s="59" t="str">
        <f>IF(SUMPRODUCT(--EXACT(K261&amp;M261,$AJ$2:AJ260)),"",MAX($AK$3:AK260)+1)</f>
        <v/>
      </c>
    </row>
    <row r="262" spans="1:37" s="59" customFormat="1" ht="15" x14ac:dyDescent="0.25">
      <c r="A262" s="10">
        <f t="shared" si="28"/>
        <v>1</v>
      </c>
      <c r="B262" s="55" t="str">
        <f t="shared" si="29"/>
        <v/>
      </c>
      <c r="C262" s="55">
        <v>260</v>
      </c>
      <c r="D262" s="55" t="str">
        <f t="shared" si="27"/>
        <v/>
      </c>
      <c r="E262" s="56" t="str">
        <f t="shared" si="24"/>
        <v/>
      </c>
      <c r="F262" s="34" t="str">
        <f>IF(L262&lt;&gt;"",CONCATENATE(DIGITADOR!$B$2,$A$2,DIGITADOR!$M$1,A262),"")</f>
        <v/>
      </c>
      <c r="G262" s="36"/>
      <c r="H262" s="4"/>
      <c r="I262" s="60" t="str">
        <f t="shared" si="25"/>
        <v/>
      </c>
      <c r="J262" s="166" t="str">
        <f>IF(K262="","",INDEX('Otras referencias'!$AG:$AH,MATCH(K262,'Otras referencias'!$AG:$AG,0),2))</f>
        <v/>
      </c>
      <c r="K262" s="171"/>
      <c r="L262" s="58" t="str">
        <f>IF(J262="","",INDEX(referentes!$S:$W,MATCH(J262,referentes!$S:$S,0),1))</f>
        <v/>
      </c>
      <c r="M262" s="32"/>
      <c r="N262" s="42"/>
      <c r="O262" s="1"/>
      <c r="P262" s="225"/>
      <c r="Q262" s="226" t="str">
        <f>IF(P262="","",INDEX(referentes!$J:$K,MATCH(P262,referentes!$J:$J,0),2))</f>
        <v/>
      </c>
      <c r="R262" s="20"/>
      <c r="S262" s="26"/>
      <c r="T262" s="222"/>
      <c r="U262" s="223" t="str">
        <f>IF(T262="","",INDEX(referentes!D:E,MATCH(T262,referentes!D:D,0),2))</f>
        <v/>
      </c>
      <c r="V262" s="222"/>
      <c r="W262" s="224" t="str">
        <f>IF(V262="","",INDEX('Otras referencias'!AO:AQ,MATCH(V262,'Otras referencias'!AO:AO,0),2))</f>
        <v/>
      </c>
      <c r="X262" s="18"/>
      <c r="Y262" s="169" t="str">
        <f>IF(Z262="","",INDEX('Otras referencias'!H:I,MATCH(Z262,'Otras referencias'!I:I,0),1))</f>
        <v/>
      </c>
      <c r="Z262" s="171"/>
      <c r="AA262" s="20"/>
      <c r="AB262" s="12"/>
      <c r="AC262" s="169" t="str">
        <f>IF(AD262="","",INDEX('Otras referencias'!K:L,MATCH(AD262,'Otras referencias'!L:L,0),1))</f>
        <v/>
      </c>
      <c r="AD262" s="67"/>
      <c r="AE262" s="173" t="str">
        <f t="shared" si="26"/>
        <v>---</v>
      </c>
      <c r="AI262" s="59" t="str">
        <f>IF(V262="","",INDEX('Otras referencias'!AO:AQ,MATCH(V262,'Otras referencias'!AO:AO,0),3))</f>
        <v/>
      </c>
      <c r="AJ262" s="59" t="str">
        <f>IF(SUMPRODUCT(--EXACT(K262&amp;M262,$AJ$2:AJ261)),"",K262&amp;M262)</f>
        <v/>
      </c>
      <c r="AK262" s="59" t="str">
        <f>IF(SUMPRODUCT(--EXACT(K262&amp;M262,$AJ$2:AJ261)),"",MAX($AK$3:AK261)+1)</f>
        <v/>
      </c>
    </row>
    <row r="263" spans="1:37" s="59" customFormat="1" ht="15" x14ac:dyDescent="0.25">
      <c r="A263" s="10">
        <f t="shared" si="28"/>
        <v>1</v>
      </c>
      <c r="B263" s="55" t="str">
        <f t="shared" si="29"/>
        <v/>
      </c>
      <c r="C263" s="55">
        <v>261</v>
      </c>
      <c r="D263" s="55" t="str">
        <f t="shared" si="27"/>
        <v/>
      </c>
      <c r="E263" s="56" t="str">
        <f t="shared" si="24"/>
        <v/>
      </c>
      <c r="F263" s="34" t="str">
        <f>IF(L263&lt;&gt;"",CONCATENATE(DIGITADOR!$B$2,$A$2,DIGITADOR!$M$1,A263),"")</f>
        <v/>
      </c>
      <c r="G263" s="37"/>
      <c r="H263" s="4"/>
      <c r="I263" s="60" t="str">
        <f t="shared" si="25"/>
        <v/>
      </c>
      <c r="J263" s="166" t="str">
        <f>IF(K263="","",INDEX('Otras referencias'!$AG:$AH,MATCH(K263,'Otras referencias'!$AG:$AG,0),2))</f>
        <v/>
      </c>
      <c r="K263" s="171"/>
      <c r="L263" s="58" t="str">
        <f>IF(J263="","",INDEX(referentes!$S:$W,MATCH(J263,referentes!$S:$S,0),1))</f>
        <v/>
      </c>
      <c r="M263" s="32"/>
      <c r="N263" s="43"/>
      <c r="O263" s="1"/>
      <c r="P263" s="225"/>
      <c r="Q263" s="226" t="str">
        <f>IF(P263="","",INDEX(referentes!$J:$K,MATCH(P263,referentes!$J:$J,0),2))</f>
        <v/>
      </c>
      <c r="R263" s="21"/>
      <c r="S263" s="26"/>
      <c r="T263" s="222"/>
      <c r="U263" s="223" t="str">
        <f>IF(T263="","",INDEX(referentes!D:E,MATCH(T263,referentes!D:D,0),2))</f>
        <v/>
      </c>
      <c r="V263" s="222"/>
      <c r="W263" s="224" t="str">
        <f>IF(V263="","",INDEX('Otras referencias'!AO:AQ,MATCH(V263,'Otras referencias'!AO:AO,0),2))</f>
        <v/>
      </c>
      <c r="X263" s="18"/>
      <c r="Y263" s="169" t="str">
        <f>IF(Z263="","",INDEX('Otras referencias'!H:I,MATCH(Z263,'Otras referencias'!I:I,0),1))</f>
        <v/>
      </c>
      <c r="Z263" s="171"/>
      <c r="AA263" s="21"/>
      <c r="AB263" s="11"/>
      <c r="AC263" s="169" t="str">
        <f>IF(AD263="","",INDEX('Otras referencias'!K:L,MATCH(AD263,'Otras referencias'!L:L,0),1))</f>
        <v/>
      </c>
      <c r="AD263" s="67"/>
      <c r="AE263" s="173" t="str">
        <f t="shared" si="26"/>
        <v>---</v>
      </c>
      <c r="AI263" s="59" t="str">
        <f>IF(V263="","",INDEX('Otras referencias'!AO:AQ,MATCH(V263,'Otras referencias'!AO:AO,0),3))</f>
        <v/>
      </c>
      <c r="AJ263" s="59" t="str">
        <f>IF(SUMPRODUCT(--EXACT(K263&amp;M263,$AJ$2:AJ262)),"",K263&amp;M263)</f>
        <v/>
      </c>
      <c r="AK263" s="59" t="str">
        <f>IF(SUMPRODUCT(--EXACT(K263&amp;M263,$AJ$2:AJ262)),"",MAX($AK$3:AK262)+1)</f>
        <v/>
      </c>
    </row>
    <row r="264" spans="1:37" s="59" customFormat="1" ht="15" x14ac:dyDescent="0.25">
      <c r="A264" s="10">
        <f t="shared" si="28"/>
        <v>1</v>
      </c>
      <c r="B264" s="55" t="str">
        <f t="shared" si="29"/>
        <v/>
      </c>
      <c r="C264" s="55">
        <v>262</v>
      </c>
      <c r="D264" s="55" t="str">
        <f t="shared" si="27"/>
        <v/>
      </c>
      <c r="E264" s="56" t="str">
        <f t="shared" si="24"/>
        <v/>
      </c>
      <c r="F264" s="34" t="str">
        <f>IF(L264&lt;&gt;"",CONCATENATE(DIGITADOR!$B$2,$A$2,DIGITADOR!$M$1,A264),"")</f>
        <v/>
      </c>
      <c r="G264" s="36"/>
      <c r="H264" s="4"/>
      <c r="I264" s="60" t="str">
        <f t="shared" si="25"/>
        <v/>
      </c>
      <c r="J264" s="166" t="str">
        <f>IF(K264="","",INDEX('Otras referencias'!$AG:$AH,MATCH(K264,'Otras referencias'!$AG:$AG,0),2))</f>
        <v/>
      </c>
      <c r="K264" s="171"/>
      <c r="L264" s="58" t="str">
        <f>IF(J264="","",INDEX(referentes!$S:$W,MATCH(J264,referentes!$S:$S,0),1))</f>
        <v/>
      </c>
      <c r="M264" s="32"/>
      <c r="N264" s="42"/>
      <c r="O264" s="1"/>
      <c r="P264" s="225"/>
      <c r="Q264" s="226" t="str">
        <f>IF(P264="","",INDEX(referentes!$J:$K,MATCH(P264,referentes!$J:$J,0),2))</f>
        <v/>
      </c>
      <c r="R264" s="20"/>
      <c r="S264" s="26"/>
      <c r="T264" s="222"/>
      <c r="U264" s="223" t="str">
        <f>IF(T264="","",INDEX(referentes!D:E,MATCH(T264,referentes!D:D,0),2))</f>
        <v/>
      </c>
      <c r="V264" s="222"/>
      <c r="W264" s="224" t="str">
        <f>IF(V264="","",INDEX('Otras referencias'!AO:AQ,MATCH(V264,'Otras referencias'!AO:AO,0),2))</f>
        <v/>
      </c>
      <c r="X264" s="18"/>
      <c r="Y264" s="169" t="str">
        <f>IF(Z264="","",INDEX('Otras referencias'!H:I,MATCH(Z264,'Otras referencias'!I:I,0),1))</f>
        <v/>
      </c>
      <c r="Z264" s="171"/>
      <c r="AA264" s="20"/>
      <c r="AB264" s="12"/>
      <c r="AC264" s="169" t="str">
        <f>IF(AD264="","",INDEX('Otras referencias'!K:L,MATCH(AD264,'Otras referencias'!L:L,0),1))</f>
        <v/>
      </c>
      <c r="AD264" s="67"/>
      <c r="AE264" s="173" t="str">
        <f t="shared" si="26"/>
        <v>---</v>
      </c>
      <c r="AI264" s="59" t="str">
        <f>IF(V264="","",INDEX('Otras referencias'!AO:AQ,MATCH(V264,'Otras referencias'!AO:AO,0),3))</f>
        <v/>
      </c>
      <c r="AJ264" s="59" t="str">
        <f>IF(SUMPRODUCT(--EXACT(K264&amp;M264,$AJ$2:AJ263)),"",K264&amp;M264)</f>
        <v/>
      </c>
      <c r="AK264" s="59" t="str">
        <f>IF(SUMPRODUCT(--EXACT(K264&amp;M264,$AJ$2:AJ263)),"",MAX($AK$3:AK263)+1)</f>
        <v/>
      </c>
    </row>
    <row r="265" spans="1:37" s="59" customFormat="1" ht="15" x14ac:dyDescent="0.25">
      <c r="A265" s="10">
        <f t="shared" si="28"/>
        <v>1</v>
      </c>
      <c r="B265" s="55" t="str">
        <f t="shared" si="29"/>
        <v/>
      </c>
      <c r="C265" s="55">
        <v>263</v>
      </c>
      <c r="D265" s="55" t="str">
        <f t="shared" si="27"/>
        <v/>
      </c>
      <c r="E265" s="56" t="str">
        <f t="shared" si="24"/>
        <v/>
      </c>
      <c r="F265" s="34" t="str">
        <f>IF(L265&lt;&gt;"",CONCATENATE(DIGITADOR!$B$2,$A$2,DIGITADOR!$M$1,A265),"")</f>
        <v/>
      </c>
      <c r="G265" s="37"/>
      <c r="H265" s="4"/>
      <c r="I265" s="60" t="str">
        <f t="shared" si="25"/>
        <v/>
      </c>
      <c r="J265" s="166" t="str">
        <f>IF(K265="","",INDEX('Otras referencias'!$AG:$AH,MATCH(K265,'Otras referencias'!$AG:$AG,0),2))</f>
        <v/>
      </c>
      <c r="K265" s="171"/>
      <c r="L265" s="58" t="str">
        <f>IF(J265="","",INDEX(referentes!$S:$W,MATCH(J265,referentes!$S:$S,0),1))</f>
        <v/>
      </c>
      <c r="M265" s="32"/>
      <c r="N265" s="43"/>
      <c r="O265" s="1"/>
      <c r="P265" s="225"/>
      <c r="Q265" s="226" t="str">
        <f>IF(P265="","",INDEX(referentes!$J:$K,MATCH(P265,referentes!$J:$J,0),2))</f>
        <v/>
      </c>
      <c r="R265" s="21"/>
      <c r="S265" s="26"/>
      <c r="T265" s="222"/>
      <c r="U265" s="223" t="str">
        <f>IF(T265="","",INDEX(referentes!D:E,MATCH(T265,referentes!D:D,0),2))</f>
        <v/>
      </c>
      <c r="V265" s="222"/>
      <c r="W265" s="224" t="str">
        <f>IF(V265="","",INDEX('Otras referencias'!AO:AQ,MATCH(V265,'Otras referencias'!AO:AO,0),2))</f>
        <v/>
      </c>
      <c r="X265" s="18"/>
      <c r="Y265" s="169" t="str">
        <f>IF(Z265="","",INDEX('Otras referencias'!H:I,MATCH(Z265,'Otras referencias'!I:I,0),1))</f>
        <v/>
      </c>
      <c r="Z265" s="171"/>
      <c r="AA265" s="21"/>
      <c r="AB265" s="11"/>
      <c r="AC265" s="169" t="str">
        <f>IF(AD265="","",INDEX('Otras referencias'!K:L,MATCH(AD265,'Otras referencias'!L:L,0),1))</f>
        <v/>
      </c>
      <c r="AD265" s="67"/>
      <c r="AE265" s="173" t="str">
        <f t="shared" si="26"/>
        <v>---</v>
      </c>
      <c r="AI265" s="59" t="str">
        <f>IF(V265="","",INDEX('Otras referencias'!AO:AQ,MATCH(V265,'Otras referencias'!AO:AO,0),3))</f>
        <v/>
      </c>
      <c r="AJ265" s="59" t="str">
        <f>IF(SUMPRODUCT(--EXACT(K265&amp;M265,$AJ$2:AJ264)),"",K265&amp;M265)</f>
        <v/>
      </c>
      <c r="AK265" s="59" t="str">
        <f>IF(SUMPRODUCT(--EXACT(K265&amp;M265,$AJ$2:AJ264)),"",MAX($AK$3:AK264)+1)</f>
        <v/>
      </c>
    </row>
    <row r="266" spans="1:37" s="59" customFormat="1" ht="15" x14ac:dyDescent="0.25">
      <c r="A266" s="10">
        <f t="shared" si="28"/>
        <v>1</v>
      </c>
      <c r="B266" s="55" t="str">
        <f t="shared" si="29"/>
        <v/>
      </c>
      <c r="C266" s="55">
        <v>264</v>
      </c>
      <c r="D266" s="55" t="str">
        <f t="shared" si="27"/>
        <v/>
      </c>
      <c r="E266" s="56" t="str">
        <f t="shared" si="24"/>
        <v/>
      </c>
      <c r="F266" s="34" t="str">
        <f>IF(L266&lt;&gt;"",CONCATENATE(DIGITADOR!$B$2,$A$2,DIGITADOR!$M$1,A266),"")</f>
        <v/>
      </c>
      <c r="G266" s="36"/>
      <c r="H266" s="4"/>
      <c r="I266" s="60" t="str">
        <f t="shared" si="25"/>
        <v/>
      </c>
      <c r="J266" s="166" t="str">
        <f>IF(K266="","",INDEX('Otras referencias'!$AG:$AH,MATCH(K266,'Otras referencias'!$AG:$AG,0),2))</f>
        <v/>
      </c>
      <c r="K266" s="171"/>
      <c r="L266" s="58" t="str">
        <f>IF(J266="","",INDEX(referentes!$S:$W,MATCH(J266,referentes!$S:$S,0),1))</f>
        <v/>
      </c>
      <c r="M266" s="32"/>
      <c r="N266" s="42"/>
      <c r="O266" s="1"/>
      <c r="P266" s="225"/>
      <c r="Q266" s="226" t="str">
        <f>IF(P266="","",INDEX(referentes!$J:$K,MATCH(P266,referentes!$J:$J,0),2))</f>
        <v/>
      </c>
      <c r="R266" s="20"/>
      <c r="S266" s="26"/>
      <c r="T266" s="222"/>
      <c r="U266" s="223" t="str">
        <f>IF(T266="","",INDEX(referentes!D:E,MATCH(T266,referentes!D:D,0),2))</f>
        <v/>
      </c>
      <c r="V266" s="222"/>
      <c r="W266" s="224" t="str">
        <f>IF(V266="","",INDEX('Otras referencias'!AO:AQ,MATCH(V266,'Otras referencias'!AO:AO,0),2))</f>
        <v/>
      </c>
      <c r="X266" s="18"/>
      <c r="Y266" s="169" t="str">
        <f>IF(Z266="","",INDEX('Otras referencias'!H:I,MATCH(Z266,'Otras referencias'!I:I,0),1))</f>
        <v/>
      </c>
      <c r="Z266" s="171"/>
      <c r="AA266" s="20"/>
      <c r="AB266" s="12"/>
      <c r="AC266" s="169" t="str">
        <f>IF(AD266="","",INDEX('Otras referencias'!K:L,MATCH(AD266,'Otras referencias'!L:L,0),1))</f>
        <v/>
      </c>
      <c r="AD266" s="67"/>
      <c r="AE266" s="173" t="str">
        <f t="shared" si="26"/>
        <v>---</v>
      </c>
      <c r="AI266" s="59" t="str">
        <f>IF(V266="","",INDEX('Otras referencias'!AO:AQ,MATCH(V266,'Otras referencias'!AO:AO,0),3))</f>
        <v/>
      </c>
      <c r="AJ266" s="59" t="str">
        <f>IF(SUMPRODUCT(--EXACT(K266&amp;M266,$AJ$2:AJ265)),"",K266&amp;M266)</f>
        <v/>
      </c>
      <c r="AK266" s="59" t="str">
        <f>IF(SUMPRODUCT(--EXACT(K266&amp;M266,$AJ$2:AJ265)),"",MAX($AK$3:AK265)+1)</f>
        <v/>
      </c>
    </row>
    <row r="267" spans="1:37" s="59" customFormat="1" ht="15" x14ac:dyDescent="0.25">
      <c r="A267" s="10">
        <f t="shared" si="28"/>
        <v>1</v>
      </c>
      <c r="B267" s="55" t="str">
        <f t="shared" si="29"/>
        <v/>
      </c>
      <c r="C267" s="55">
        <v>265</v>
      </c>
      <c r="D267" s="55" t="str">
        <f t="shared" si="27"/>
        <v/>
      </c>
      <c r="E267" s="56" t="str">
        <f t="shared" si="24"/>
        <v/>
      </c>
      <c r="F267" s="34" t="str">
        <f>IF(L267&lt;&gt;"",CONCATENATE(DIGITADOR!$B$2,$A$2,DIGITADOR!$M$1,A267),"")</f>
        <v/>
      </c>
      <c r="G267" s="37"/>
      <c r="H267" s="4"/>
      <c r="I267" s="60" t="str">
        <f t="shared" si="25"/>
        <v/>
      </c>
      <c r="J267" s="166" t="str">
        <f>IF(K267="","",INDEX('Otras referencias'!$AG:$AH,MATCH(K267,'Otras referencias'!$AG:$AG,0),2))</f>
        <v/>
      </c>
      <c r="K267" s="171"/>
      <c r="L267" s="58" t="str">
        <f>IF(J267="","",INDEX(referentes!$S:$W,MATCH(J267,referentes!$S:$S,0),1))</f>
        <v/>
      </c>
      <c r="M267" s="32"/>
      <c r="N267" s="43"/>
      <c r="O267" s="1"/>
      <c r="P267" s="225"/>
      <c r="Q267" s="226" t="str">
        <f>IF(P267="","",INDEX(referentes!$J:$K,MATCH(P267,referentes!$J:$J,0),2))</f>
        <v/>
      </c>
      <c r="R267" s="21"/>
      <c r="S267" s="26"/>
      <c r="T267" s="222"/>
      <c r="U267" s="223" t="str">
        <f>IF(T267="","",INDEX(referentes!D:E,MATCH(T267,referentes!D:D,0),2))</f>
        <v/>
      </c>
      <c r="V267" s="222"/>
      <c r="W267" s="224" t="str">
        <f>IF(V267="","",INDEX('Otras referencias'!AO:AQ,MATCH(V267,'Otras referencias'!AO:AO,0),2))</f>
        <v/>
      </c>
      <c r="X267" s="18"/>
      <c r="Y267" s="169" t="str">
        <f>IF(Z267="","",INDEX('Otras referencias'!H:I,MATCH(Z267,'Otras referencias'!I:I,0),1))</f>
        <v/>
      </c>
      <c r="Z267" s="171"/>
      <c r="AA267" s="21"/>
      <c r="AB267" s="11"/>
      <c r="AC267" s="169" t="str">
        <f>IF(AD267="","",INDEX('Otras referencias'!K:L,MATCH(AD267,'Otras referencias'!L:L,0),1))</f>
        <v/>
      </c>
      <c r="AD267" s="67"/>
      <c r="AE267" s="173" t="str">
        <f t="shared" si="26"/>
        <v>---</v>
      </c>
      <c r="AI267" s="59" t="str">
        <f>IF(V267="","",INDEX('Otras referencias'!AO:AQ,MATCH(V267,'Otras referencias'!AO:AO,0),3))</f>
        <v/>
      </c>
      <c r="AJ267" s="59" t="str">
        <f>IF(SUMPRODUCT(--EXACT(K267&amp;M267,$AJ$2:AJ266)),"",K267&amp;M267)</f>
        <v/>
      </c>
      <c r="AK267" s="59" t="str">
        <f>IF(SUMPRODUCT(--EXACT(K267&amp;M267,$AJ$2:AJ266)),"",MAX($AK$3:AK266)+1)</f>
        <v/>
      </c>
    </row>
    <row r="268" spans="1:37" s="59" customFormat="1" ht="15" x14ac:dyDescent="0.25">
      <c r="A268" s="10">
        <f t="shared" si="28"/>
        <v>1</v>
      </c>
      <c r="B268" s="55" t="str">
        <f t="shared" si="29"/>
        <v/>
      </c>
      <c r="C268" s="55">
        <v>266</v>
      </c>
      <c r="D268" s="55" t="str">
        <f t="shared" si="27"/>
        <v/>
      </c>
      <c r="E268" s="56" t="str">
        <f t="shared" si="24"/>
        <v/>
      </c>
      <c r="F268" s="34" t="str">
        <f>IF(L268&lt;&gt;"",CONCATENATE(DIGITADOR!$B$2,$A$2,DIGITADOR!$M$1,A268),"")</f>
        <v/>
      </c>
      <c r="G268" s="36"/>
      <c r="H268" s="4"/>
      <c r="I268" s="60" t="str">
        <f t="shared" si="25"/>
        <v/>
      </c>
      <c r="J268" s="166" t="str">
        <f>IF(K268="","",INDEX('Otras referencias'!$AG:$AH,MATCH(K268,'Otras referencias'!$AG:$AG,0),2))</f>
        <v/>
      </c>
      <c r="K268" s="171"/>
      <c r="L268" s="58" t="str">
        <f>IF(J268="","",INDEX(referentes!$S:$W,MATCH(J268,referentes!$S:$S,0),1))</f>
        <v/>
      </c>
      <c r="M268" s="32"/>
      <c r="N268" s="42"/>
      <c r="O268" s="1"/>
      <c r="P268" s="225"/>
      <c r="Q268" s="226" t="str">
        <f>IF(P268="","",INDEX(referentes!$J:$K,MATCH(P268,referentes!$J:$J,0),2))</f>
        <v/>
      </c>
      <c r="R268" s="20"/>
      <c r="S268" s="26"/>
      <c r="T268" s="222"/>
      <c r="U268" s="223" t="str">
        <f>IF(T268="","",INDEX(referentes!D:E,MATCH(T268,referentes!D:D,0),2))</f>
        <v/>
      </c>
      <c r="V268" s="222"/>
      <c r="W268" s="224" t="str">
        <f>IF(V268="","",INDEX('Otras referencias'!AO:AQ,MATCH(V268,'Otras referencias'!AO:AO,0),2))</f>
        <v/>
      </c>
      <c r="X268" s="18"/>
      <c r="Y268" s="169" t="str">
        <f>IF(Z268="","",INDEX('Otras referencias'!H:I,MATCH(Z268,'Otras referencias'!I:I,0),1))</f>
        <v/>
      </c>
      <c r="Z268" s="171"/>
      <c r="AA268" s="20"/>
      <c r="AB268" s="12"/>
      <c r="AC268" s="169" t="str">
        <f>IF(AD268="","",INDEX('Otras referencias'!K:L,MATCH(AD268,'Otras referencias'!L:L,0),1))</f>
        <v/>
      </c>
      <c r="AD268" s="67"/>
      <c r="AE268" s="173" t="str">
        <f t="shared" si="26"/>
        <v>---</v>
      </c>
      <c r="AI268" s="59" t="str">
        <f>IF(V268="","",INDEX('Otras referencias'!AO:AQ,MATCH(V268,'Otras referencias'!AO:AO,0),3))</f>
        <v/>
      </c>
      <c r="AJ268" s="59" t="str">
        <f>IF(SUMPRODUCT(--EXACT(K268&amp;M268,$AJ$2:AJ267)),"",K268&amp;M268)</f>
        <v/>
      </c>
      <c r="AK268" s="59" t="str">
        <f>IF(SUMPRODUCT(--EXACT(K268&amp;M268,$AJ$2:AJ267)),"",MAX($AK$3:AK267)+1)</f>
        <v/>
      </c>
    </row>
    <row r="269" spans="1:37" s="59" customFormat="1" ht="15" x14ac:dyDescent="0.25">
      <c r="A269" s="10">
        <f t="shared" si="28"/>
        <v>1</v>
      </c>
      <c r="B269" s="55" t="str">
        <f t="shared" si="29"/>
        <v/>
      </c>
      <c r="C269" s="55">
        <v>267</v>
      </c>
      <c r="D269" s="55" t="str">
        <f t="shared" si="27"/>
        <v/>
      </c>
      <c r="E269" s="56" t="str">
        <f t="shared" si="24"/>
        <v/>
      </c>
      <c r="F269" s="34" t="str">
        <f>IF(L269&lt;&gt;"",CONCATENATE(DIGITADOR!$B$2,$A$2,DIGITADOR!$M$1,A269),"")</f>
        <v/>
      </c>
      <c r="G269" s="37"/>
      <c r="H269" s="4"/>
      <c r="I269" s="60" t="str">
        <f t="shared" si="25"/>
        <v/>
      </c>
      <c r="J269" s="166" t="str">
        <f>IF(K269="","",INDEX('Otras referencias'!$AG:$AH,MATCH(K269,'Otras referencias'!$AG:$AG,0),2))</f>
        <v/>
      </c>
      <c r="K269" s="171"/>
      <c r="L269" s="58" t="str">
        <f>IF(J269="","",INDEX(referentes!$S:$W,MATCH(J269,referentes!$S:$S,0),1))</f>
        <v/>
      </c>
      <c r="M269" s="32"/>
      <c r="N269" s="43"/>
      <c r="O269" s="1"/>
      <c r="P269" s="225"/>
      <c r="Q269" s="226" t="str">
        <f>IF(P269="","",INDEX(referentes!$J:$K,MATCH(P269,referentes!$J:$J,0),2))</f>
        <v/>
      </c>
      <c r="R269" s="21"/>
      <c r="S269" s="26"/>
      <c r="T269" s="222"/>
      <c r="U269" s="223" t="str">
        <f>IF(T269="","",INDEX(referentes!D:E,MATCH(T269,referentes!D:D,0),2))</f>
        <v/>
      </c>
      <c r="V269" s="222"/>
      <c r="W269" s="224" t="str">
        <f>IF(V269="","",INDEX('Otras referencias'!AO:AQ,MATCH(V269,'Otras referencias'!AO:AO,0),2))</f>
        <v/>
      </c>
      <c r="X269" s="18"/>
      <c r="Y269" s="169" t="str">
        <f>IF(Z269="","",INDEX('Otras referencias'!H:I,MATCH(Z269,'Otras referencias'!I:I,0),1))</f>
        <v/>
      </c>
      <c r="Z269" s="171"/>
      <c r="AA269" s="21"/>
      <c r="AB269" s="11"/>
      <c r="AC269" s="169" t="str">
        <f>IF(AD269="","",INDEX('Otras referencias'!K:L,MATCH(AD269,'Otras referencias'!L:L,0),1))</f>
        <v/>
      </c>
      <c r="AD269" s="67"/>
      <c r="AE269" s="173" t="str">
        <f t="shared" si="26"/>
        <v>---</v>
      </c>
      <c r="AI269" s="59" t="str">
        <f>IF(V269="","",INDEX('Otras referencias'!AO:AQ,MATCH(V269,'Otras referencias'!AO:AO,0),3))</f>
        <v/>
      </c>
      <c r="AJ269" s="59" t="str">
        <f>IF(SUMPRODUCT(--EXACT(K269&amp;M269,$AJ$2:AJ268)),"",K269&amp;M269)</f>
        <v/>
      </c>
      <c r="AK269" s="59" t="str">
        <f>IF(SUMPRODUCT(--EXACT(K269&amp;M269,$AJ$2:AJ268)),"",MAX($AK$3:AK268)+1)</f>
        <v/>
      </c>
    </row>
    <row r="270" spans="1:37" s="59" customFormat="1" ht="15" x14ac:dyDescent="0.25">
      <c r="A270" s="10">
        <f t="shared" si="28"/>
        <v>1</v>
      </c>
      <c r="B270" s="55" t="str">
        <f t="shared" si="29"/>
        <v/>
      </c>
      <c r="C270" s="55">
        <v>268</v>
      </c>
      <c r="D270" s="55" t="str">
        <f t="shared" si="27"/>
        <v/>
      </c>
      <c r="E270" s="56" t="str">
        <f t="shared" si="24"/>
        <v/>
      </c>
      <c r="F270" s="34" t="str">
        <f>IF(L270&lt;&gt;"",CONCATENATE(DIGITADOR!$B$2,$A$2,DIGITADOR!$M$1,A270),"")</f>
        <v/>
      </c>
      <c r="G270" s="36"/>
      <c r="H270" s="4"/>
      <c r="I270" s="60" t="str">
        <f t="shared" si="25"/>
        <v/>
      </c>
      <c r="J270" s="166" t="str">
        <f>IF(K270="","",INDEX('Otras referencias'!$AG:$AH,MATCH(K270,'Otras referencias'!$AG:$AG,0),2))</f>
        <v/>
      </c>
      <c r="K270" s="171"/>
      <c r="L270" s="58" t="str">
        <f>IF(J270="","",INDEX(referentes!$S:$W,MATCH(J270,referentes!$S:$S,0),1))</f>
        <v/>
      </c>
      <c r="M270" s="32"/>
      <c r="N270" s="42"/>
      <c r="O270" s="1"/>
      <c r="P270" s="225"/>
      <c r="Q270" s="226" t="str">
        <f>IF(P270="","",INDEX(referentes!$J:$K,MATCH(P270,referentes!$J:$J,0),2))</f>
        <v/>
      </c>
      <c r="R270" s="20"/>
      <c r="S270" s="26"/>
      <c r="T270" s="222"/>
      <c r="U270" s="223" t="str">
        <f>IF(T270="","",INDEX(referentes!D:E,MATCH(T270,referentes!D:D,0),2))</f>
        <v/>
      </c>
      <c r="V270" s="222"/>
      <c r="W270" s="224" t="str">
        <f>IF(V270="","",INDEX('Otras referencias'!AO:AQ,MATCH(V270,'Otras referencias'!AO:AO,0),2))</f>
        <v/>
      </c>
      <c r="X270" s="18"/>
      <c r="Y270" s="169" t="str">
        <f>IF(Z270="","",INDEX('Otras referencias'!H:I,MATCH(Z270,'Otras referencias'!I:I,0),1))</f>
        <v/>
      </c>
      <c r="Z270" s="171"/>
      <c r="AA270" s="20"/>
      <c r="AB270" s="12"/>
      <c r="AC270" s="169" t="str">
        <f>IF(AD270="","",INDEX('Otras referencias'!K:L,MATCH(AD270,'Otras referencias'!L:L,0),1))</f>
        <v/>
      </c>
      <c r="AD270" s="67"/>
      <c r="AE270" s="173" t="str">
        <f t="shared" si="26"/>
        <v>---</v>
      </c>
      <c r="AI270" s="59" t="str">
        <f>IF(V270="","",INDEX('Otras referencias'!AO:AQ,MATCH(V270,'Otras referencias'!AO:AO,0),3))</f>
        <v/>
      </c>
      <c r="AJ270" s="59" t="str">
        <f>IF(SUMPRODUCT(--EXACT(K270&amp;M270,$AJ$2:AJ269)),"",K270&amp;M270)</f>
        <v/>
      </c>
      <c r="AK270" s="59" t="str">
        <f>IF(SUMPRODUCT(--EXACT(K270&amp;M270,$AJ$2:AJ269)),"",MAX($AK$3:AK269)+1)</f>
        <v/>
      </c>
    </row>
    <row r="271" spans="1:37" s="59" customFormat="1" ht="15" x14ac:dyDescent="0.25">
      <c r="A271" s="10">
        <f t="shared" si="28"/>
        <v>1</v>
      </c>
      <c r="B271" s="55" t="str">
        <f t="shared" si="29"/>
        <v/>
      </c>
      <c r="C271" s="55">
        <v>269</v>
      </c>
      <c r="D271" s="55" t="str">
        <f t="shared" si="27"/>
        <v/>
      </c>
      <c r="E271" s="56" t="str">
        <f t="shared" si="24"/>
        <v/>
      </c>
      <c r="F271" s="34" t="str">
        <f>IF(L271&lt;&gt;"",CONCATENATE(DIGITADOR!$B$2,$A$2,DIGITADOR!$M$1,A271),"")</f>
        <v/>
      </c>
      <c r="G271" s="37"/>
      <c r="H271" s="4"/>
      <c r="I271" s="60" t="str">
        <f t="shared" si="25"/>
        <v/>
      </c>
      <c r="J271" s="166" t="str">
        <f>IF(K271="","",INDEX('Otras referencias'!$AG:$AH,MATCH(K271,'Otras referencias'!$AG:$AG,0),2))</f>
        <v/>
      </c>
      <c r="K271" s="171"/>
      <c r="L271" s="58" t="str">
        <f>IF(J271="","",INDEX(referentes!$S:$W,MATCH(J271,referentes!$S:$S,0),1))</f>
        <v/>
      </c>
      <c r="M271" s="32"/>
      <c r="N271" s="43"/>
      <c r="O271" s="1"/>
      <c r="P271" s="225"/>
      <c r="Q271" s="226" t="str">
        <f>IF(P271="","",INDEX(referentes!$J:$K,MATCH(P271,referentes!$J:$J,0),2))</f>
        <v/>
      </c>
      <c r="R271" s="21"/>
      <c r="S271" s="26"/>
      <c r="T271" s="222"/>
      <c r="U271" s="223" t="str">
        <f>IF(T271="","",INDEX(referentes!D:E,MATCH(T271,referentes!D:D,0),2))</f>
        <v/>
      </c>
      <c r="V271" s="222"/>
      <c r="W271" s="224" t="str">
        <f>IF(V271="","",INDEX('Otras referencias'!AO:AQ,MATCH(V271,'Otras referencias'!AO:AO,0),2))</f>
        <v/>
      </c>
      <c r="X271" s="18"/>
      <c r="Y271" s="169" t="str">
        <f>IF(Z271="","",INDEX('Otras referencias'!H:I,MATCH(Z271,'Otras referencias'!I:I,0),1))</f>
        <v/>
      </c>
      <c r="Z271" s="171"/>
      <c r="AA271" s="21"/>
      <c r="AB271" s="11"/>
      <c r="AC271" s="169" t="str">
        <f>IF(AD271="","",INDEX('Otras referencias'!K:L,MATCH(AD271,'Otras referencias'!L:L,0),1))</f>
        <v/>
      </c>
      <c r="AD271" s="67"/>
      <c r="AE271" s="173" t="str">
        <f t="shared" si="26"/>
        <v>---</v>
      </c>
      <c r="AI271" s="59" t="str">
        <f>IF(V271="","",INDEX('Otras referencias'!AO:AQ,MATCH(V271,'Otras referencias'!AO:AO,0),3))</f>
        <v/>
      </c>
      <c r="AJ271" s="59" t="str">
        <f>IF(SUMPRODUCT(--EXACT(K271&amp;M271,$AJ$2:AJ270)),"",K271&amp;M271)</f>
        <v/>
      </c>
      <c r="AK271" s="59" t="str">
        <f>IF(SUMPRODUCT(--EXACT(K271&amp;M271,$AJ$2:AJ270)),"",MAX($AK$3:AK270)+1)</f>
        <v/>
      </c>
    </row>
    <row r="272" spans="1:37" s="59" customFormat="1" ht="15" x14ac:dyDescent="0.25">
      <c r="A272" s="10">
        <f t="shared" si="28"/>
        <v>1</v>
      </c>
      <c r="B272" s="55" t="str">
        <f t="shared" si="29"/>
        <v/>
      </c>
      <c r="C272" s="55">
        <v>270</v>
      </c>
      <c r="D272" s="55" t="str">
        <f t="shared" si="27"/>
        <v/>
      </c>
      <c r="E272" s="56" t="str">
        <f t="shared" si="24"/>
        <v/>
      </c>
      <c r="F272" s="34" t="str">
        <f>IF(L272&lt;&gt;"",CONCATENATE(DIGITADOR!$B$2,$A$2,DIGITADOR!$M$1,A272),"")</f>
        <v/>
      </c>
      <c r="G272" s="36"/>
      <c r="H272" s="4"/>
      <c r="I272" s="60" t="str">
        <f t="shared" si="25"/>
        <v/>
      </c>
      <c r="J272" s="166" t="str">
        <f>IF(K272="","",INDEX('Otras referencias'!$AG:$AH,MATCH(K272,'Otras referencias'!$AG:$AG,0),2))</f>
        <v/>
      </c>
      <c r="K272" s="171"/>
      <c r="L272" s="58" t="str">
        <f>IF(J272="","",INDEX(referentes!$S:$W,MATCH(J272,referentes!$S:$S,0),1))</f>
        <v/>
      </c>
      <c r="M272" s="32"/>
      <c r="N272" s="42"/>
      <c r="O272" s="1"/>
      <c r="P272" s="225"/>
      <c r="Q272" s="226" t="str">
        <f>IF(P272="","",INDEX(referentes!$J:$K,MATCH(P272,referentes!$J:$J,0),2))</f>
        <v/>
      </c>
      <c r="R272" s="20"/>
      <c r="S272" s="26"/>
      <c r="T272" s="222"/>
      <c r="U272" s="223" t="str">
        <f>IF(T272="","",INDEX(referentes!D:E,MATCH(T272,referentes!D:D,0),2))</f>
        <v/>
      </c>
      <c r="V272" s="222"/>
      <c r="W272" s="224" t="str">
        <f>IF(V272="","",INDEX('Otras referencias'!AO:AQ,MATCH(V272,'Otras referencias'!AO:AO,0),2))</f>
        <v/>
      </c>
      <c r="X272" s="18"/>
      <c r="Y272" s="169" t="str">
        <f>IF(Z272="","",INDEX('Otras referencias'!H:I,MATCH(Z272,'Otras referencias'!I:I,0),1))</f>
        <v/>
      </c>
      <c r="Z272" s="171"/>
      <c r="AA272" s="20"/>
      <c r="AB272" s="12"/>
      <c r="AC272" s="169" t="str">
        <f>IF(AD272="","",INDEX('Otras referencias'!K:L,MATCH(AD272,'Otras referencias'!L:L,0),1))</f>
        <v/>
      </c>
      <c r="AD272" s="67"/>
      <c r="AE272" s="173" t="str">
        <f t="shared" si="26"/>
        <v>---</v>
      </c>
      <c r="AI272" s="59" t="str">
        <f>IF(V272="","",INDEX('Otras referencias'!AO:AQ,MATCH(V272,'Otras referencias'!AO:AO,0),3))</f>
        <v/>
      </c>
      <c r="AJ272" s="59" t="str">
        <f>IF(SUMPRODUCT(--EXACT(K272&amp;M272,$AJ$2:AJ271)),"",K272&amp;M272)</f>
        <v/>
      </c>
      <c r="AK272" s="59" t="str">
        <f>IF(SUMPRODUCT(--EXACT(K272&amp;M272,$AJ$2:AJ271)),"",MAX($AK$3:AK271)+1)</f>
        <v/>
      </c>
    </row>
    <row r="273" spans="1:37" s="59" customFormat="1" ht="15" x14ac:dyDescent="0.25">
      <c r="A273" s="10">
        <f t="shared" si="28"/>
        <v>1</v>
      </c>
      <c r="B273" s="55" t="str">
        <f t="shared" si="29"/>
        <v/>
      </c>
      <c r="C273" s="55">
        <v>271</v>
      </c>
      <c r="D273" s="55" t="str">
        <f t="shared" si="27"/>
        <v/>
      </c>
      <c r="E273" s="56" t="str">
        <f t="shared" si="24"/>
        <v/>
      </c>
      <c r="F273" s="34" t="str">
        <f>IF(L273&lt;&gt;"",CONCATENATE(DIGITADOR!$B$2,$A$2,DIGITADOR!$M$1,A273),"")</f>
        <v/>
      </c>
      <c r="G273" s="37"/>
      <c r="H273" s="4"/>
      <c r="I273" s="60" t="str">
        <f t="shared" si="25"/>
        <v/>
      </c>
      <c r="J273" s="166" t="str">
        <f>IF(K273="","",INDEX('Otras referencias'!$AG:$AH,MATCH(K273,'Otras referencias'!$AG:$AG,0),2))</f>
        <v/>
      </c>
      <c r="K273" s="171"/>
      <c r="L273" s="58" t="str">
        <f>IF(J273="","",INDEX(referentes!$S:$W,MATCH(J273,referentes!$S:$S,0),1))</f>
        <v/>
      </c>
      <c r="M273" s="32"/>
      <c r="N273" s="43"/>
      <c r="O273" s="1"/>
      <c r="P273" s="225"/>
      <c r="Q273" s="226" t="str">
        <f>IF(P273="","",INDEX(referentes!$J:$K,MATCH(P273,referentes!$J:$J,0),2))</f>
        <v/>
      </c>
      <c r="R273" s="21"/>
      <c r="S273" s="26"/>
      <c r="T273" s="222"/>
      <c r="U273" s="223" t="str">
        <f>IF(T273="","",INDEX(referentes!D:E,MATCH(T273,referentes!D:D,0),2))</f>
        <v/>
      </c>
      <c r="V273" s="222"/>
      <c r="W273" s="224" t="str">
        <f>IF(V273="","",INDEX('Otras referencias'!AO:AQ,MATCH(V273,'Otras referencias'!AO:AO,0),2))</f>
        <v/>
      </c>
      <c r="X273" s="18"/>
      <c r="Y273" s="169" t="str">
        <f>IF(Z273="","",INDEX('Otras referencias'!H:I,MATCH(Z273,'Otras referencias'!I:I,0),1))</f>
        <v/>
      </c>
      <c r="Z273" s="171"/>
      <c r="AA273" s="21"/>
      <c r="AB273" s="11"/>
      <c r="AC273" s="169" t="str">
        <f>IF(AD273="","",INDEX('Otras referencias'!K:L,MATCH(AD273,'Otras referencias'!L:L,0),1))</f>
        <v/>
      </c>
      <c r="AD273" s="67"/>
      <c r="AE273" s="173" t="str">
        <f t="shared" si="26"/>
        <v>---</v>
      </c>
      <c r="AI273" s="59" t="str">
        <f>IF(V273="","",INDEX('Otras referencias'!AO:AQ,MATCH(V273,'Otras referencias'!AO:AO,0),3))</f>
        <v/>
      </c>
      <c r="AJ273" s="59" t="str">
        <f>IF(SUMPRODUCT(--EXACT(K273&amp;M273,$AJ$2:AJ272)),"",K273&amp;M273)</f>
        <v/>
      </c>
      <c r="AK273" s="59" t="str">
        <f>IF(SUMPRODUCT(--EXACT(K273&amp;M273,$AJ$2:AJ272)),"",MAX($AK$3:AK272)+1)</f>
        <v/>
      </c>
    </row>
    <row r="274" spans="1:37" s="59" customFormat="1" ht="15" x14ac:dyDescent="0.25">
      <c r="A274" s="10">
        <f t="shared" si="28"/>
        <v>1</v>
      </c>
      <c r="B274" s="55" t="str">
        <f t="shared" si="29"/>
        <v/>
      </c>
      <c r="C274" s="55">
        <v>272</v>
      </c>
      <c r="D274" s="55" t="str">
        <f t="shared" si="27"/>
        <v/>
      </c>
      <c r="E274" s="56" t="str">
        <f t="shared" si="24"/>
        <v/>
      </c>
      <c r="F274" s="34" t="str">
        <f>IF(L274&lt;&gt;"",CONCATENATE(DIGITADOR!$B$2,$A$2,DIGITADOR!$M$1,A274),"")</f>
        <v/>
      </c>
      <c r="G274" s="36"/>
      <c r="H274" s="4"/>
      <c r="I274" s="60" t="str">
        <f t="shared" si="25"/>
        <v/>
      </c>
      <c r="J274" s="166" t="str">
        <f>IF(K274="","",INDEX('Otras referencias'!$AG:$AH,MATCH(K274,'Otras referencias'!$AG:$AG,0),2))</f>
        <v/>
      </c>
      <c r="K274" s="171"/>
      <c r="L274" s="58" t="str">
        <f>IF(J274="","",INDEX(referentes!$S:$W,MATCH(J274,referentes!$S:$S,0),1))</f>
        <v/>
      </c>
      <c r="M274" s="32"/>
      <c r="N274" s="42"/>
      <c r="O274" s="1"/>
      <c r="P274" s="225"/>
      <c r="Q274" s="226" t="str">
        <f>IF(P274="","",INDEX(referentes!$J:$K,MATCH(P274,referentes!$J:$J,0),2))</f>
        <v/>
      </c>
      <c r="R274" s="20"/>
      <c r="S274" s="26"/>
      <c r="T274" s="222"/>
      <c r="U274" s="223" t="str">
        <f>IF(T274="","",INDEX(referentes!D:E,MATCH(T274,referentes!D:D,0),2))</f>
        <v/>
      </c>
      <c r="V274" s="222"/>
      <c r="W274" s="224" t="str">
        <f>IF(V274="","",INDEX('Otras referencias'!AO:AQ,MATCH(V274,'Otras referencias'!AO:AO,0),2))</f>
        <v/>
      </c>
      <c r="X274" s="18"/>
      <c r="Y274" s="169" t="str">
        <f>IF(Z274="","",INDEX('Otras referencias'!H:I,MATCH(Z274,'Otras referencias'!I:I,0),1))</f>
        <v/>
      </c>
      <c r="Z274" s="171"/>
      <c r="AA274" s="20"/>
      <c r="AB274" s="12"/>
      <c r="AC274" s="169" t="str">
        <f>IF(AD274="","",INDEX('Otras referencias'!K:L,MATCH(AD274,'Otras referencias'!L:L,0),1))</f>
        <v/>
      </c>
      <c r="AD274" s="67"/>
      <c r="AE274" s="173" t="str">
        <f t="shared" si="26"/>
        <v>---</v>
      </c>
      <c r="AI274" s="59" t="str">
        <f>IF(V274="","",INDEX('Otras referencias'!AO:AQ,MATCH(V274,'Otras referencias'!AO:AO,0),3))</f>
        <v/>
      </c>
      <c r="AJ274" s="59" t="str">
        <f>IF(SUMPRODUCT(--EXACT(K274&amp;M274,$AJ$2:AJ273)),"",K274&amp;M274)</f>
        <v/>
      </c>
      <c r="AK274" s="59" t="str">
        <f>IF(SUMPRODUCT(--EXACT(K274&amp;M274,$AJ$2:AJ273)),"",MAX($AK$3:AK273)+1)</f>
        <v/>
      </c>
    </row>
    <row r="275" spans="1:37" s="59" customFormat="1" ht="15" x14ac:dyDescent="0.25">
      <c r="A275" s="10">
        <f t="shared" si="28"/>
        <v>1</v>
      </c>
      <c r="B275" s="55" t="str">
        <f t="shared" si="29"/>
        <v/>
      </c>
      <c r="C275" s="55">
        <v>273</v>
      </c>
      <c r="D275" s="55" t="str">
        <f t="shared" si="27"/>
        <v/>
      </c>
      <c r="E275" s="56" t="str">
        <f t="shared" si="24"/>
        <v/>
      </c>
      <c r="F275" s="34" t="str">
        <f>IF(L275&lt;&gt;"",CONCATENATE(DIGITADOR!$B$2,$A$2,DIGITADOR!$M$1,A275),"")</f>
        <v/>
      </c>
      <c r="G275" s="37"/>
      <c r="H275" s="4"/>
      <c r="I275" s="60" t="str">
        <f t="shared" si="25"/>
        <v/>
      </c>
      <c r="J275" s="166" t="str">
        <f>IF(K275="","",INDEX('Otras referencias'!$AG:$AH,MATCH(K275,'Otras referencias'!$AG:$AG,0),2))</f>
        <v/>
      </c>
      <c r="K275" s="171"/>
      <c r="L275" s="58" t="str">
        <f>IF(J275="","",INDEX(referentes!$S:$W,MATCH(J275,referentes!$S:$S,0),1))</f>
        <v/>
      </c>
      <c r="M275" s="32"/>
      <c r="N275" s="43"/>
      <c r="O275" s="1"/>
      <c r="P275" s="225"/>
      <c r="Q275" s="226" t="str">
        <f>IF(P275="","",INDEX(referentes!$J:$K,MATCH(P275,referentes!$J:$J,0),2))</f>
        <v/>
      </c>
      <c r="R275" s="21"/>
      <c r="S275" s="26"/>
      <c r="T275" s="222"/>
      <c r="U275" s="223" t="str">
        <f>IF(T275="","",INDEX(referentes!D:E,MATCH(T275,referentes!D:D,0),2))</f>
        <v/>
      </c>
      <c r="V275" s="222"/>
      <c r="W275" s="224" t="str">
        <f>IF(V275="","",INDEX('Otras referencias'!AO:AQ,MATCH(V275,'Otras referencias'!AO:AO,0),2))</f>
        <v/>
      </c>
      <c r="X275" s="18"/>
      <c r="Y275" s="169" t="str">
        <f>IF(Z275="","",INDEX('Otras referencias'!H:I,MATCH(Z275,'Otras referencias'!I:I,0),1))</f>
        <v/>
      </c>
      <c r="Z275" s="171"/>
      <c r="AA275" s="21"/>
      <c r="AB275" s="11"/>
      <c r="AC275" s="169" t="str">
        <f>IF(AD275="","",INDEX('Otras referencias'!K:L,MATCH(AD275,'Otras referencias'!L:L,0),1))</f>
        <v/>
      </c>
      <c r="AD275" s="67"/>
      <c r="AE275" s="173" t="str">
        <f t="shared" si="26"/>
        <v>---</v>
      </c>
      <c r="AI275" s="59" t="str">
        <f>IF(V275="","",INDEX('Otras referencias'!AO:AQ,MATCH(V275,'Otras referencias'!AO:AO,0),3))</f>
        <v/>
      </c>
      <c r="AJ275" s="59" t="str">
        <f>IF(SUMPRODUCT(--EXACT(K275&amp;M275,$AJ$2:AJ274)),"",K275&amp;M275)</f>
        <v/>
      </c>
      <c r="AK275" s="59" t="str">
        <f>IF(SUMPRODUCT(--EXACT(K275&amp;M275,$AJ$2:AJ274)),"",MAX($AK$3:AK274)+1)</f>
        <v/>
      </c>
    </row>
    <row r="276" spans="1:37" s="59" customFormat="1" ht="15" x14ac:dyDescent="0.25">
      <c r="A276" s="10">
        <f t="shared" si="28"/>
        <v>1</v>
      </c>
      <c r="B276" s="55" t="str">
        <f t="shared" si="29"/>
        <v/>
      </c>
      <c r="C276" s="55">
        <v>274</v>
      </c>
      <c r="D276" s="55" t="str">
        <f t="shared" si="27"/>
        <v/>
      </c>
      <c r="E276" s="56" t="str">
        <f t="shared" si="24"/>
        <v/>
      </c>
      <c r="F276" s="34" t="str">
        <f>IF(L276&lt;&gt;"",CONCATENATE(DIGITADOR!$B$2,$A$2,DIGITADOR!$M$1,A276),"")</f>
        <v/>
      </c>
      <c r="G276" s="36"/>
      <c r="H276" s="4"/>
      <c r="I276" s="60" t="str">
        <f t="shared" si="25"/>
        <v/>
      </c>
      <c r="J276" s="166" t="str">
        <f>IF(K276="","",INDEX('Otras referencias'!$AG:$AH,MATCH(K276,'Otras referencias'!$AG:$AG,0),2))</f>
        <v/>
      </c>
      <c r="K276" s="171"/>
      <c r="L276" s="58" t="str">
        <f>IF(J276="","",INDEX(referentes!$S:$W,MATCH(J276,referentes!$S:$S,0),1))</f>
        <v/>
      </c>
      <c r="M276" s="32"/>
      <c r="N276" s="42"/>
      <c r="O276" s="1"/>
      <c r="P276" s="225"/>
      <c r="Q276" s="226" t="str">
        <f>IF(P276="","",INDEX(referentes!$J:$K,MATCH(P276,referentes!$J:$J,0),2))</f>
        <v/>
      </c>
      <c r="R276" s="20"/>
      <c r="S276" s="26"/>
      <c r="T276" s="222"/>
      <c r="U276" s="223" t="str">
        <f>IF(T276="","",INDEX(referentes!D:E,MATCH(T276,referentes!D:D,0),2))</f>
        <v/>
      </c>
      <c r="V276" s="222"/>
      <c r="W276" s="224" t="str">
        <f>IF(V276="","",INDEX('Otras referencias'!AO:AQ,MATCH(V276,'Otras referencias'!AO:AO,0),2))</f>
        <v/>
      </c>
      <c r="X276" s="18"/>
      <c r="Y276" s="169" t="str">
        <f>IF(Z276="","",INDEX('Otras referencias'!H:I,MATCH(Z276,'Otras referencias'!I:I,0),1))</f>
        <v/>
      </c>
      <c r="Z276" s="171"/>
      <c r="AA276" s="20"/>
      <c r="AB276" s="12"/>
      <c r="AC276" s="169" t="str">
        <f>IF(AD276="","",INDEX('Otras referencias'!K:L,MATCH(AD276,'Otras referencias'!L:L,0),1))</f>
        <v/>
      </c>
      <c r="AD276" s="67"/>
      <c r="AE276" s="173" t="str">
        <f t="shared" si="26"/>
        <v>---</v>
      </c>
      <c r="AI276" s="59" t="str">
        <f>IF(V276="","",INDEX('Otras referencias'!AO:AQ,MATCH(V276,'Otras referencias'!AO:AO,0),3))</f>
        <v/>
      </c>
      <c r="AJ276" s="59" t="str">
        <f>IF(SUMPRODUCT(--EXACT(K276&amp;M276,$AJ$2:AJ275)),"",K276&amp;M276)</f>
        <v/>
      </c>
      <c r="AK276" s="59" t="str">
        <f>IF(SUMPRODUCT(--EXACT(K276&amp;M276,$AJ$2:AJ275)),"",MAX($AK$3:AK275)+1)</f>
        <v/>
      </c>
    </row>
    <row r="277" spans="1:37" s="59" customFormat="1" ht="15" x14ac:dyDescent="0.25">
      <c r="A277" s="10">
        <f t="shared" si="28"/>
        <v>1</v>
      </c>
      <c r="B277" s="55" t="str">
        <f t="shared" si="29"/>
        <v/>
      </c>
      <c r="C277" s="55">
        <v>275</v>
      </c>
      <c r="D277" s="55" t="str">
        <f t="shared" si="27"/>
        <v/>
      </c>
      <c r="E277" s="56" t="str">
        <f t="shared" si="24"/>
        <v/>
      </c>
      <c r="F277" s="34" t="str">
        <f>IF(L277&lt;&gt;"",CONCATENATE(DIGITADOR!$B$2,$A$2,DIGITADOR!$M$1,A277),"")</f>
        <v/>
      </c>
      <c r="G277" s="37"/>
      <c r="H277" s="4"/>
      <c r="I277" s="60" t="str">
        <f t="shared" si="25"/>
        <v/>
      </c>
      <c r="J277" s="166" t="str">
        <f>IF(K277="","",INDEX('Otras referencias'!$AG:$AH,MATCH(K277,'Otras referencias'!$AG:$AG,0),2))</f>
        <v/>
      </c>
      <c r="K277" s="171"/>
      <c r="L277" s="58" t="str">
        <f>IF(J277="","",INDEX(referentes!$S:$W,MATCH(J277,referentes!$S:$S,0),1))</f>
        <v/>
      </c>
      <c r="M277" s="32"/>
      <c r="N277" s="43"/>
      <c r="O277" s="1"/>
      <c r="P277" s="225"/>
      <c r="Q277" s="226" t="str">
        <f>IF(P277="","",INDEX(referentes!$J:$K,MATCH(P277,referentes!$J:$J,0),2))</f>
        <v/>
      </c>
      <c r="R277" s="21"/>
      <c r="S277" s="26"/>
      <c r="T277" s="222"/>
      <c r="U277" s="223" t="str">
        <f>IF(T277="","",INDEX(referentes!D:E,MATCH(T277,referentes!D:D,0),2))</f>
        <v/>
      </c>
      <c r="V277" s="222"/>
      <c r="W277" s="224" t="str">
        <f>IF(V277="","",INDEX('Otras referencias'!AO:AQ,MATCH(V277,'Otras referencias'!AO:AO,0),2))</f>
        <v/>
      </c>
      <c r="X277" s="18"/>
      <c r="Y277" s="169" t="str">
        <f>IF(Z277="","",INDEX('Otras referencias'!H:I,MATCH(Z277,'Otras referencias'!I:I,0),1))</f>
        <v/>
      </c>
      <c r="Z277" s="171"/>
      <c r="AA277" s="21"/>
      <c r="AB277" s="11"/>
      <c r="AC277" s="169" t="str">
        <f>IF(AD277="","",INDEX('Otras referencias'!K:L,MATCH(AD277,'Otras referencias'!L:L,0),1))</f>
        <v/>
      </c>
      <c r="AD277" s="67"/>
      <c r="AE277" s="173" t="str">
        <f t="shared" si="26"/>
        <v>---</v>
      </c>
      <c r="AI277" s="59" t="str">
        <f>IF(V277="","",INDEX('Otras referencias'!AO:AQ,MATCH(V277,'Otras referencias'!AO:AO,0),3))</f>
        <v/>
      </c>
      <c r="AJ277" s="59" t="str">
        <f>IF(SUMPRODUCT(--EXACT(K277&amp;M277,$AJ$2:AJ276)),"",K277&amp;M277)</f>
        <v/>
      </c>
      <c r="AK277" s="59" t="str">
        <f>IF(SUMPRODUCT(--EXACT(K277&amp;M277,$AJ$2:AJ276)),"",MAX($AK$3:AK276)+1)</f>
        <v/>
      </c>
    </row>
    <row r="278" spans="1:37" s="59" customFormat="1" ht="15" x14ac:dyDescent="0.25">
      <c r="A278" s="10">
        <f t="shared" si="28"/>
        <v>1</v>
      </c>
      <c r="B278" s="55" t="str">
        <f t="shared" si="29"/>
        <v/>
      </c>
      <c r="C278" s="55">
        <v>276</v>
      </c>
      <c r="D278" s="55" t="str">
        <f t="shared" si="27"/>
        <v/>
      </c>
      <c r="E278" s="56" t="str">
        <f t="shared" si="24"/>
        <v/>
      </c>
      <c r="F278" s="34" t="str">
        <f>IF(L278&lt;&gt;"",CONCATENATE(DIGITADOR!$B$2,$A$2,DIGITADOR!$M$1,A278),"")</f>
        <v/>
      </c>
      <c r="G278" s="36"/>
      <c r="H278" s="4"/>
      <c r="I278" s="60" t="str">
        <f t="shared" si="25"/>
        <v/>
      </c>
      <c r="J278" s="166" t="str">
        <f>IF(K278="","",INDEX('Otras referencias'!$AG:$AH,MATCH(K278,'Otras referencias'!$AG:$AG,0),2))</f>
        <v/>
      </c>
      <c r="K278" s="171"/>
      <c r="L278" s="58" t="str">
        <f>IF(J278="","",INDEX(referentes!$S:$W,MATCH(J278,referentes!$S:$S,0),1))</f>
        <v/>
      </c>
      <c r="M278" s="32"/>
      <c r="N278" s="42"/>
      <c r="O278" s="1"/>
      <c r="P278" s="225"/>
      <c r="Q278" s="226" t="str">
        <f>IF(P278="","",INDEX(referentes!$J:$K,MATCH(P278,referentes!$J:$J,0),2))</f>
        <v/>
      </c>
      <c r="R278" s="20"/>
      <c r="S278" s="26"/>
      <c r="T278" s="222"/>
      <c r="U278" s="223" t="str">
        <f>IF(T278="","",INDEX(referentes!D:E,MATCH(T278,referentes!D:D,0),2))</f>
        <v/>
      </c>
      <c r="V278" s="222"/>
      <c r="W278" s="224" t="str">
        <f>IF(V278="","",INDEX('Otras referencias'!AO:AQ,MATCH(V278,'Otras referencias'!AO:AO,0),2))</f>
        <v/>
      </c>
      <c r="X278" s="18"/>
      <c r="Y278" s="169" t="str">
        <f>IF(Z278="","",INDEX('Otras referencias'!H:I,MATCH(Z278,'Otras referencias'!I:I,0),1))</f>
        <v/>
      </c>
      <c r="Z278" s="171"/>
      <c r="AA278" s="20"/>
      <c r="AB278" s="12"/>
      <c r="AC278" s="169" t="str">
        <f>IF(AD278="","",INDEX('Otras referencias'!K:L,MATCH(AD278,'Otras referencias'!L:L,0),1))</f>
        <v/>
      </c>
      <c r="AD278" s="67"/>
      <c r="AE278" s="173" t="str">
        <f t="shared" si="26"/>
        <v>---</v>
      </c>
      <c r="AI278" s="59" t="str">
        <f>IF(V278="","",INDEX('Otras referencias'!AO:AQ,MATCH(V278,'Otras referencias'!AO:AO,0),3))</f>
        <v/>
      </c>
      <c r="AJ278" s="59" t="str">
        <f>IF(SUMPRODUCT(--EXACT(K278&amp;M278,$AJ$2:AJ277)),"",K278&amp;M278)</f>
        <v/>
      </c>
      <c r="AK278" s="59" t="str">
        <f>IF(SUMPRODUCT(--EXACT(K278&amp;M278,$AJ$2:AJ277)),"",MAX($AK$3:AK277)+1)</f>
        <v/>
      </c>
    </row>
    <row r="279" spans="1:37" s="59" customFormat="1" ht="15" x14ac:dyDescent="0.25">
      <c r="A279" s="10">
        <f t="shared" si="28"/>
        <v>1</v>
      </c>
      <c r="B279" s="55" t="str">
        <f t="shared" si="29"/>
        <v/>
      </c>
      <c r="C279" s="55">
        <v>277</v>
      </c>
      <c r="D279" s="55" t="str">
        <f t="shared" si="27"/>
        <v/>
      </c>
      <c r="E279" s="56" t="str">
        <f t="shared" si="24"/>
        <v/>
      </c>
      <c r="F279" s="34" t="str">
        <f>IF(L279&lt;&gt;"",CONCATENATE(DIGITADOR!$B$2,$A$2,DIGITADOR!$M$1,A279),"")</f>
        <v/>
      </c>
      <c r="G279" s="37"/>
      <c r="H279" s="4"/>
      <c r="I279" s="60" t="str">
        <f t="shared" si="25"/>
        <v/>
      </c>
      <c r="J279" s="166" t="str">
        <f>IF(K279="","",INDEX('Otras referencias'!$AG:$AH,MATCH(K279,'Otras referencias'!$AG:$AG,0),2))</f>
        <v/>
      </c>
      <c r="K279" s="171"/>
      <c r="L279" s="58" t="str">
        <f>IF(J279="","",INDEX(referentes!$S:$W,MATCH(J279,referentes!$S:$S,0),1))</f>
        <v/>
      </c>
      <c r="M279" s="32"/>
      <c r="N279" s="43"/>
      <c r="O279" s="1"/>
      <c r="P279" s="225"/>
      <c r="Q279" s="226" t="str">
        <f>IF(P279="","",INDEX(referentes!$J:$K,MATCH(P279,referentes!$J:$J,0),2))</f>
        <v/>
      </c>
      <c r="R279" s="21"/>
      <c r="S279" s="26"/>
      <c r="T279" s="222"/>
      <c r="U279" s="223" t="str">
        <f>IF(T279="","",INDEX(referentes!D:E,MATCH(T279,referentes!D:D,0),2))</f>
        <v/>
      </c>
      <c r="V279" s="222"/>
      <c r="W279" s="224" t="str">
        <f>IF(V279="","",INDEX('Otras referencias'!AO:AQ,MATCH(V279,'Otras referencias'!AO:AO,0),2))</f>
        <v/>
      </c>
      <c r="X279" s="18"/>
      <c r="Y279" s="169" t="str">
        <f>IF(Z279="","",INDEX('Otras referencias'!H:I,MATCH(Z279,'Otras referencias'!I:I,0),1))</f>
        <v/>
      </c>
      <c r="Z279" s="171"/>
      <c r="AA279" s="21"/>
      <c r="AB279" s="11"/>
      <c r="AC279" s="169" t="str">
        <f>IF(AD279="","",INDEX('Otras referencias'!K:L,MATCH(AD279,'Otras referencias'!L:L,0),1))</f>
        <v/>
      </c>
      <c r="AD279" s="67"/>
      <c r="AE279" s="173" t="str">
        <f t="shared" si="26"/>
        <v>---</v>
      </c>
      <c r="AI279" s="59" t="str">
        <f>IF(V279="","",INDEX('Otras referencias'!AO:AQ,MATCH(V279,'Otras referencias'!AO:AO,0),3))</f>
        <v/>
      </c>
      <c r="AJ279" s="59" t="str">
        <f>IF(SUMPRODUCT(--EXACT(K279&amp;M279,$AJ$2:AJ278)),"",K279&amp;M279)</f>
        <v/>
      </c>
      <c r="AK279" s="59" t="str">
        <f>IF(SUMPRODUCT(--EXACT(K279&amp;M279,$AJ$2:AJ278)),"",MAX($AK$3:AK278)+1)</f>
        <v/>
      </c>
    </row>
    <row r="280" spans="1:37" s="59" customFormat="1" ht="15" x14ac:dyDescent="0.25">
      <c r="A280" s="10">
        <f t="shared" si="28"/>
        <v>1</v>
      </c>
      <c r="B280" s="55" t="str">
        <f t="shared" si="29"/>
        <v/>
      </c>
      <c r="C280" s="55">
        <v>278</v>
      </c>
      <c r="D280" s="55" t="str">
        <f t="shared" si="27"/>
        <v/>
      </c>
      <c r="E280" s="56" t="str">
        <f t="shared" si="24"/>
        <v/>
      </c>
      <c r="F280" s="34" t="str">
        <f>IF(L280&lt;&gt;"",CONCATENATE(DIGITADOR!$B$2,$A$2,DIGITADOR!$M$1,A280),"")</f>
        <v/>
      </c>
      <c r="G280" s="36"/>
      <c r="H280" s="4"/>
      <c r="I280" s="60" t="str">
        <f t="shared" si="25"/>
        <v/>
      </c>
      <c r="J280" s="166" t="str">
        <f>IF(K280="","",INDEX('Otras referencias'!$AG:$AH,MATCH(K280,'Otras referencias'!$AG:$AG,0),2))</f>
        <v/>
      </c>
      <c r="K280" s="171"/>
      <c r="L280" s="58" t="str">
        <f>IF(J280="","",INDEX(referentes!$S:$W,MATCH(J280,referentes!$S:$S,0),1))</f>
        <v/>
      </c>
      <c r="M280" s="32"/>
      <c r="N280" s="42"/>
      <c r="O280" s="1"/>
      <c r="P280" s="225"/>
      <c r="Q280" s="226" t="str">
        <f>IF(P280="","",INDEX(referentes!$J:$K,MATCH(P280,referentes!$J:$J,0),2))</f>
        <v/>
      </c>
      <c r="R280" s="20"/>
      <c r="S280" s="26"/>
      <c r="T280" s="222"/>
      <c r="U280" s="223" t="str">
        <f>IF(T280="","",INDEX(referentes!D:E,MATCH(T280,referentes!D:D,0),2))</f>
        <v/>
      </c>
      <c r="V280" s="222"/>
      <c r="W280" s="224" t="str">
        <f>IF(V280="","",INDEX('Otras referencias'!AO:AQ,MATCH(V280,'Otras referencias'!AO:AO,0),2))</f>
        <v/>
      </c>
      <c r="X280" s="18"/>
      <c r="Y280" s="169" t="str">
        <f>IF(Z280="","",INDEX('Otras referencias'!H:I,MATCH(Z280,'Otras referencias'!I:I,0),1))</f>
        <v/>
      </c>
      <c r="Z280" s="171"/>
      <c r="AA280" s="20"/>
      <c r="AB280" s="12"/>
      <c r="AC280" s="169" t="str">
        <f>IF(AD280="","",INDEX('Otras referencias'!K:L,MATCH(AD280,'Otras referencias'!L:L,0),1))</f>
        <v/>
      </c>
      <c r="AD280" s="67"/>
      <c r="AE280" s="173" t="str">
        <f t="shared" si="26"/>
        <v>---</v>
      </c>
      <c r="AI280" s="59" t="str">
        <f>IF(V280="","",INDEX('Otras referencias'!AO:AQ,MATCH(V280,'Otras referencias'!AO:AO,0),3))</f>
        <v/>
      </c>
      <c r="AJ280" s="59" t="str">
        <f>IF(SUMPRODUCT(--EXACT(K280&amp;M280,$AJ$2:AJ279)),"",K280&amp;M280)</f>
        <v/>
      </c>
      <c r="AK280" s="59" t="str">
        <f>IF(SUMPRODUCT(--EXACT(K280&amp;M280,$AJ$2:AJ279)),"",MAX($AK$3:AK279)+1)</f>
        <v/>
      </c>
    </row>
    <row r="281" spans="1:37" s="59" customFormat="1" ht="15" x14ac:dyDescent="0.25">
      <c r="A281" s="10">
        <f t="shared" si="28"/>
        <v>1</v>
      </c>
      <c r="B281" s="55" t="str">
        <f t="shared" si="29"/>
        <v/>
      </c>
      <c r="C281" s="55">
        <v>279</v>
      </c>
      <c r="D281" s="55" t="str">
        <f t="shared" si="27"/>
        <v/>
      </c>
      <c r="E281" s="56" t="str">
        <f t="shared" si="24"/>
        <v/>
      </c>
      <c r="F281" s="34" t="str">
        <f>IF(L281&lt;&gt;"",CONCATENATE(DIGITADOR!$B$2,$A$2,DIGITADOR!$M$1,A281),"")</f>
        <v/>
      </c>
      <c r="G281" s="37"/>
      <c r="H281" s="4"/>
      <c r="I281" s="60" t="str">
        <f t="shared" si="25"/>
        <v/>
      </c>
      <c r="J281" s="166" t="str">
        <f>IF(K281="","",INDEX('Otras referencias'!$AG:$AH,MATCH(K281,'Otras referencias'!$AG:$AG,0),2))</f>
        <v/>
      </c>
      <c r="K281" s="171"/>
      <c r="L281" s="58" t="str">
        <f>IF(J281="","",INDEX(referentes!$S:$W,MATCH(J281,referentes!$S:$S,0),1))</f>
        <v/>
      </c>
      <c r="M281" s="32"/>
      <c r="N281" s="43"/>
      <c r="O281" s="1"/>
      <c r="P281" s="225"/>
      <c r="Q281" s="226" t="str">
        <f>IF(P281="","",INDEX(referentes!$J:$K,MATCH(P281,referentes!$J:$J,0),2))</f>
        <v/>
      </c>
      <c r="R281" s="21"/>
      <c r="S281" s="26"/>
      <c r="T281" s="222"/>
      <c r="U281" s="223" t="str">
        <f>IF(T281="","",INDEX(referentes!D:E,MATCH(T281,referentes!D:D,0),2))</f>
        <v/>
      </c>
      <c r="V281" s="222"/>
      <c r="W281" s="224" t="str">
        <f>IF(V281="","",INDEX('Otras referencias'!AO:AQ,MATCH(V281,'Otras referencias'!AO:AO,0),2))</f>
        <v/>
      </c>
      <c r="X281" s="18"/>
      <c r="Y281" s="169" t="str">
        <f>IF(Z281="","",INDEX('Otras referencias'!H:I,MATCH(Z281,'Otras referencias'!I:I,0),1))</f>
        <v/>
      </c>
      <c r="Z281" s="171"/>
      <c r="AA281" s="21"/>
      <c r="AB281" s="11"/>
      <c r="AC281" s="169" t="str">
        <f>IF(AD281="","",INDEX('Otras referencias'!K:L,MATCH(AD281,'Otras referencias'!L:L,0),1))</f>
        <v/>
      </c>
      <c r="AD281" s="67"/>
      <c r="AE281" s="173" t="str">
        <f t="shared" si="26"/>
        <v>---</v>
      </c>
      <c r="AI281" s="59" t="str">
        <f>IF(V281="","",INDEX('Otras referencias'!AO:AQ,MATCH(V281,'Otras referencias'!AO:AO,0),3))</f>
        <v/>
      </c>
      <c r="AJ281" s="59" t="str">
        <f>IF(SUMPRODUCT(--EXACT(K281&amp;M281,$AJ$2:AJ280)),"",K281&amp;M281)</f>
        <v/>
      </c>
      <c r="AK281" s="59" t="str">
        <f>IF(SUMPRODUCT(--EXACT(K281&amp;M281,$AJ$2:AJ280)),"",MAX($AK$3:AK280)+1)</f>
        <v/>
      </c>
    </row>
    <row r="282" spans="1:37" s="59" customFormat="1" ht="15" x14ac:dyDescent="0.25">
      <c r="A282" s="10">
        <f t="shared" si="28"/>
        <v>1</v>
      </c>
      <c r="B282" s="55" t="str">
        <f t="shared" si="29"/>
        <v/>
      </c>
      <c r="C282" s="55">
        <v>280</v>
      </c>
      <c r="D282" s="55" t="str">
        <f t="shared" si="27"/>
        <v/>
      </c>
      <c r="E282" s="56" t="str">
        <f t="shared" si="24"/>
        <v/>
      </c>
      <c r="F282" s="34" t="str">
        <f>IF(L282&lt;&gt;"",CONCATENATE(DIGITADOR!$B$2,$A$2,DIGITADOR!$M$1,A282),"")</f>
        <v/>
      </c>
      <c r="G282" s="36"/>
      <c r="H282" s="4"/>
      <c r="I282" s="60" t="str">
        <f t="shared" si="25"/>
        <v/>
      </c>
      <c r="J282" s="166" t="str">
        <f>IF(K282="","",INDEX('Otras referencias'!$AG:$AH,MATCH(K282,'Otras referencias'!$AG:$AG,0),2))</f>
        <v/>
      </c>
      <c r="K282" s="171"/>
      <c r="L282" s="58" t="str">
        <f>IF(J282="","",INDEX(referentes!$S:$W,MATCH(J282,referentes!$S:$S,0),1))</f>
        <v/>
      </c>
      <c r="M282" s="32"/>
      <c r="N282" s="42"/>
      <c r="O282" s="1"/>
      <c r="P282" s="225"/>
      <c r="Q282" s="226" t="str">
        <f>IF(P282="","",INDEX(referentes!$J:$K,MATCH(P282,referentes!$J:$J,0),2))</f>
        <v/>
      </c>
      <c r="R282" s="20"/>
      <c r="S282" s="26"/>
      <c r="T282" s="222"/>
      <c r="U282" s="223" t="str">
        <f>IF(T282="","",INDEX(referentes!D:E,MATCH(T282,referentes!D:D,0),2))</f>
        <v/>
      </c>
      <c r="V282" s="222"/>
      <c r="W282" s="224" t="str">
        <f>IF(V282="","",INDEX('Otras referencias'!AO:AQ,MATCH(V282,'Otras referencias'!AO:AO,0),2))</f>
        <v/>
      </c>
      <c r="X282" s="18"/>
      <c r="Y282" s="169" t="str">
        <f>IF(Z282="","",INDEX('Otras referencias'!H:I,MATCH(Z282,'Otras referencias'!I:I,0),1))</f>
        <v/>
      </c>
      <c r="Z282" s="171"/>
      <c r="AA282" s="20"/>
      <c r="AB282" s="12"/>
      <c r="AC282" s="169" t="str">
        <f>IF(AD282="","",INDEX('Otras referencias'!K:L,MATCH(AD282,'Otras referencias'!L:L,0),1))</f>
        <v/>
      </c>
      <c r="AD282" s="67"/>
      <c r="AE282" s="173" t="str">
        <f t="shared" si="26"/>
        <v>---</v>
      </c>
      <c r="AI282" s="59" t="str">
        <f>IF(V282="","",INDEX('Otras referencias'!AO:AQ,MATCH(V282,'Otras referencias'!AO:AO,0),3))</f>
        <v/>
      </c>
      <c r="AJ282" s="59" t="str">
        <f>IF(SUMPRODUCT(--EXACT(K282&amp;M282,$AJ$2:AJ281)),"",K282&amp;M282)</f>
        <v/>
      </c>
      <c r="AK282" s="59" t="str">
        <f>IF(SUMPRODUCT(--EXACT(K282&amp;M282,$AJ$2:AJ281)),"",MAX($AK$3:AK281)+1)</f>
        <v/>
      </c>
    </row>
    <row r="283" spans="1:37" s="59" customFormat="1" ht="15" x14ac:dyDescent="0.25">
      <c r="A283" s="10">
        <f t="shared" si="28"/>
        <v>1</v>
      </c>
      <c r="B283" s="55" t="str">
        <f t="shared" si="29"/>
        <v/>
      </c>
      <c r="C283" s="55">
        <v>281</v>
      </c>
      <c r="D283" s="55" t="str">
        <f t="shared" si="27"/>
        <v/>
      </c>
      <c r="E283" s="56" t="str">
        <f t="shared" si="24"/>
        <v/>
      </c>
      <c r="F283" s="34" t="str">
        <f>IF(L283&lt;&gt;"",CONCATENATE(DIGITADOR!$B$2,$A$2,DIGITADOR!$M$1,A283),"")</f>
        <v/>
      </c>
      <c r="G283" s="37"/>
      <c r="H283" s="4"/>
      <c r="I283" s="60" t="str">
        <f t="shared" si="25"/>
        <v/>
      </c>
      <c r="J283" s="166" t="str">
        <f>IF(K283="","",INDEX('Otras referencias'!$AG:$AH,MATCH(K283,'Otras referencias'!$AG:$AG,0),2))</f>
        <v/>
      </c>
      <c r="K283" s="171"/>
      <c r="L283" s="58" t="str">
        <f>IF(J283="","",INDEX(referentes!$S:$W,MATCH(J283,referentes!$S:$S,0),1))</f>
        <v/>
      </c>
      <c r="M283" s="32"/>
      <c r="N283" s="43"/>
      <c r="O283" s="1"/>
      <c r="P283" s="225"/>
      <c r="Q283" s="226" t="str">
        <f>IF(P283="","",INDEX(referentes!$J:$K,MATCH(P283,referentes!$J:$J,0),2))</f>
        <v/>
      </c>
      <c r="R283" s="21"/>
      <c r="S283" s="26"/>
      <c r="T283" s="222"/>
      <c r="U283" s="223" t="str">
        <f>IF(T283="","",INDEX(referentes!D:E,MATCH(T283,referentes!D:D,0),2))</f>
        <v/>
      </c>
      <c r="V283" s="222"/>
      <c r="W283" s="224" t="str">
        <f>IF(V283="","",INDEX('Otras referencias'!AO:AQ,MATCH(V283,'Otras referencias'!AO:AO,0),2))</f>
        <v/>
      </c>
      <c r="X283" s="18"/>
      <c r="Y283" s="169" t="str">
        <f>IF(Z283="","",INDEX('Otras referencias'!H:I,MATCH(Z283,'Otras referencias'!I:I,0),1))</f>
        <v/>
      </c>
      <c r="Z283" s="171"/>
      <c r="AA283" s="21"/>
      <c r="AB283" s="11"/>
      <c r="AC283" s="169" t="str">
        <f>IF(AD283="","",INDEX('Otras referencias'!K:L,MATCH(AD283,'Otras referencias'!L:L,0),1))</f>
        <v/>
      </c>
      <c r="AD283" s="67"/>
      <c r="AE283" s="173" t="str">
        <f t="shared" si="26"/>
        <v>---</v>
      </c>
      <c r="AI283" s="59" t="str">
        <f>IF(V283="","",INDEX('Otras referencias'!AO:AQ,MATCH(V283,'Otras referencias'!AO:AO,0),3))</f>
        <v/>
      </c>
      <c r="AJ283" s="59" t="str">
        <f>IF(SUMPRODUCT(--EXACT(K283&amp;M283,$AJ$2:AJ282)),"",K283&amp;M283)</f>
        <v/>
      </c>
      <c r="AK283" s="59" t="str">
        <f>IF(SUMPRODUCT(--EXACT(K283&amp;M283,$AJ$2:AJ282)),"",MAX($AK$3:AK282)+1)</f>
        <v/>
      </c>
    </row>
    <row r="284" spans="1:37" s="59" customFormat="1" ht="15" x14ac:dyDescent="0.25">
      <c r="A284" s="10">
        <f t="shared" si="28"/>
        <v>1</v>
      </c>
      <c r="B284" s="55" t="str">
        <f t="shared" si="29"/>
        <v/>
      </c>
      <c r="C284" s="55">
        <v>282</v>
      </c>
      <c r="D284" s="55" t="str">
        <f t="shared" si="27"/>
        <v/>
      </c>
      <c r="E284" s="56" t="str">
        <f t="shared" si="24"/>
        <v/>
      </c>
      <c r="F284" s="34" t="str">
        <f>IF(L284&lt;&gt;"",CONCATENATE(DIGITADOR!$B$2,$A$2,DIGITADOR!$M$1,A284),"")</f>
        <v/>
      </c>
      <c r="G284" s="36"/>
      <c r="H284" s="4"/>
      <c r="I284" s="60" t="str">
        <f t="shared" si="25"/>
        <v/>
      </c>
      <c r="J284" s="166" t="str">
        <f>IF(K284="","",INDEX('Otras referencias'!$AG:$AH,MATCH(K284,'Otras referencias'!$AG:$AG,0),2))</f>
        <v/>
      </c>
      <c r="K284" s="171"/>
      <c r="L284" s="58" t="str">
        <f>IF(J284="","",INDEX(referentes!$S:$W,MATCH(J284,referentes!$S:$S,0),1))</f>
        <v/>
      </c>
      <c r="M284" s="32"/>
      <c r="N284" s="42"/>
      <c r="O284" s="1"/>
      <c r="P284" s="225"/>
      <c r="Q284" s="226" t="str">
        <f>IF(P284="","",INDEX(referentes!$J:$K,MATCH(P284,referentes!$J:$J,0),2))</f>
        <v/>
      </c>
      <c r="R284" s="20"/>
      <c r="S284" s="26"/>
      <c r="T284" s="222"/>
      <c r="U284" s="223" t="str">
        <f>IF(T284="","",INDEX(referentes!D:E,MATCH(T284,referentes!D:D,0),2))</f>
        <v/>
      </c>
      <c r="V284" s="222"/>
      <c r="W284" s="224" t="str">
        <f>IF(V284="","",INDEX('Otras referencias'!AO:AQ,MATCH(V284,'Otras referencias'!AO:AO,0),2))</f>
        <v/>
      </c>
      <c r="X284" s="18"/>
      <c r="Y284" s="169" t="str">
        <f>IF(Z284="","",INDEX('Otras referencias'!H:I,MATCH(Z284,'Otras referencias'!I:I,0),1))</f>
        <v/>
      </c>
      <c r="Z284" s="171"/>
      <c r="AA284" s="20"/>
      <c r="AB284" s="12"/>
      <c r="AC284" s="169" t="str">
        <f>IF(AD284="","",INDEX('Otras referencias'!K:L,MATCH(AD284,'Otras referencias'!L:L,0),1))</f>
        <v/>
      </c>
      <c r="AD284" s="67"/>
      <c r="AE284" s="173" t="str">
        <f t="shared" si="26"/>
        <v>---</v>
      </c>
      <c r="AI284" s="59" t="str">
        <f>IF(V284="","",INDEX('Otras referencias'!AO:AQ,MATCH(V284,'Otras referencias'!AO:AO,0),3))</f>
        <v/>
      </c>
      <c r="AJ284" s="59" t="str">
        <f>IF(SUMPRODUCT(--EXACT(K284&amp;M284,$AJ$2:AJ283)),"",K284&amp;M284)</f>
        <v/>
      </c>
      <c r="AK284" s="59" t="str">
        <f>IF(SUMPRODUCT(--EXACT(K284&amp;M284,$AJ$2:AJ283)),"",MAX($AK$3:AK283)+1)</f>
        <v/>
      </c>
    </row>
    <row r="285" spans="1:37" s="59" customFormat="1" ht="15" x14ac:dyDescent="0.25">
      <c r="A285" s="10">
        <f t="shared" si="28"/>
        <v>1</v>
      </c>
      <c r="B285" s="55" t="str">
        <f t="shared" si="29"/>
        <v/>
      </c>
      <c r="C285" s="55">
        <v>283</v>
      </c>
      <c r="D285" s="55" t="str">
        <f t="shared" si="27"/>
        <v/>
      </c>
      <c r="E285" s="56" t="str">
        <f t="shared" si="24"/>
        <v/>
      </c>
      <c r="F285" s="34" t="str">
        <f>IF(L285&lt;&gt;"",CONCATENATE(DIGITADOR!$B$2,$A$2,DIGITADOR!$M$1,A285),"")</f>
        <v/>
      </c>
      <c r="G285" s="37"/>
      <c r="H285" s="4"/>
      <c r="I285" s="60" t="str">
        <f t="shared" si="25"/>
        <v/>
      </c>
      <c r="J285" s="166" t="str">
        <f>IF(K285="","",INDEX('Otras referencias'!$AG:$AH,MATCH(K285,'Otras referencias'!$AG:$AG,0),2))</f>
        <v/>
      </c>
      <c r="K285" s="171"/>
      <c r="L285" s="58" t="str">
        <f>IF(J285="","",INDEX(referentes!$S:$W,MATCH(J285,referentes!$S:$S,0),1))</f>
        <v/>
      </c>
      <c r="M285" s="32"/>
      <c r="N285" s="43"/>
      <c r="O285" s="1"/>
      <c r="P285" s="225"/>
      <c r="Q285" s="226" t="str">
        <f>IF(P285="","",INDEX(referentes!$J:$K,MATCH(P285,referentes!$J:$J,0),2))</f>
        <v/>
      </c>
      <c r="R285" s="21"/>
      <c r="S285" s="26"/>
      <c r="T285" s="222"/>
      <c r="U285" s="223" t="str">
        <f>IF(T285="","",INDEX(referentes!D:E,MATCH(T285,referentes!D:D,0),2))</f>
        <v/>
      </c>
      <c r="V285" s="222"/>
      <c r="W285" s="224" t="str">
        <f>IF(V285="","",INDEX('Otras referencias'!AO:AQ,MATCH(V285,'Otras referencias'!AO:AO,0),2))</f>
        <v/>
      </c>
      <c r="X285" s="18"/>
      <c r="Y285" s="169" t="str">
        <f>IF(Z285="","",INDEX('Otras referencias'!H:I,MATCH(Z285,'Otras referencias'!I:I,0),1))</f>
        <v/>
      </c>
      <c r="Z285" s="171"/>
      <c r="AA285" s="21"/>
      <c r="AB285" s="11"/>
      <c r="AC285" s="169" t="str">
        <f>IF(AD285="","",INDEX('Otras referencias'!K:L,MATCH(AD285,'Otras referencias'!L:L,0),1))</f>
        <v/>
      </c>
      <c r="AD285" s="67"/>
      <c r="AE285" s="173" t="str">
        <f t="shared" si="26"/>
        <v>---</v>
      </c>
      <c r="AI285" s="59" t="str">
        <f>IF(V285="","",INDEX('Otras referencias'!AO:AQ,MATCH(V285,'Otras referencias'!AO:AO,0),3))</f>
        <v/>
      </c>
      <c r="AJ285" s="59" t="str">
        <f>IF(SUMPRODUCT(--EXACT(K285&amp;M285,$AJ$2:AJ284)),"",K285&amp;M285)</f>
        <v/>
      </c>
      <c r="AK285" s="59" t="str">
        <f>IF(SUMPRODUCT(--EXACT(K285&amp;M285,$AJ$2:AJ284)),"",MAX($AK$3:AK284)+1)</f>
        <v/>
      </c>
    </row>
    <row r="286" spans="1:37" s="59" customFormat="1" ht="15" x14ac:dyDescent="0.25">
      <c r="A286" s="10">
        <f t="shared" si="28"/>
        <v>1</v>
      </c>
      <c r="B286" s="55" t="str">
        <f t="shared" si="29"/>
        <v/>
      </c>
      <c r="C286" s="55">
        <v>284</v>
      </c>
      <c r="D286" s="55" t="str">
        <f t="shared" si="27"/>
        <v/>
      </c>
      <c r="E286" s="56" t="str">
        <f t="shared" si="24"/>
        <v/>
      </c>
      <c r="F286" s="34" t="str">
        <f>IF(L286&lt;&gt;"",CONCATENATE(DIGITADOR!$B$2,$A$2,DIGITADOR!$M$1,A286),"")</f>
        <v/>
      </c>
      <c r="G286" s="36"/>
      <c r="H286" s="4"/>
      <c r="I286" s="60" t="str">
        <f t="shared" si="25"/>
        <v/>
      </c>
      <c r="J286" s="166" t="str">
        <f>IF(K286="","",INDEX('Otras referencias'!$AG:$AH,MATCH(K286,'Otras referencias'!$AG:$AG,0),2))</f>
        <v/>
      </c>
      <c r="K286" s="171"/>
      <c r="L286" s="58" t="str">
        <f>IF(J286="","",INDEX(referentes!$S:$W,MATCH(J286,referentes!$S:$S,0),1))</f>
        <v/>
      </c>
      <c r="M286" s="32"/>
      <c r="N286" s="42"/>
      <c r="O286" s="1"/>
      <c r="P286" s="225"/>
      <c r="Q286" s="226" t="str">
        <f>IF(P286="","",INDEX(referentes!$J:$K,MATCH(P286,referentes!$J:$J,0),2))</f>
        <v/>
      </c>
      <c r="R286" s="20"/>
      <c r="S286" s="26"/>
      <c r="T286" s="222"/>
      <c r="U286" s="223" t="str">
        <f>IF(T286="","",INDEX(referentes!D:E,MATCH(T286,referentes!D:D,0),2))</f>
        <v/>
      </c>
      <c r="V286" s="222"/>
      <c r="W286" s="224" t="str">
        <f>IF(V286="","",INDEX('Otras referencias'!AO:AQ,MATCH(V286,'Otras referencias'!AO:AO,0),2))</f>
        <v/>
      </c>
      <c r="X286" s="18"/>
      <c r="Y286" s="169" t="str">
        <f>IF(Z286="","",INDEX('Otras referencias'!H:I,MATCH(Z286,'Otras referencias'!I:I,0),1))</f>
        <v/>
      </c>
      <c r="Z286" s="171"/>
      <c r="AA286" s="20"/>
      <c r="AB286" s="12"/>
      <c r="AC286" s="169" t="str">
        <f>IF(AD286="","",INDEX('Otras referencias'!K:L,MATCH(AD286,'Otras referencias'!L:L,0),1))</f>
        <v/>
      </c>
      <c r="AD286" s="67"/>
      <c r="AE286" s="173" t="str">
        <f t="shared" si="26"/>
        <v>---</v>
      </c>
      <c r="AI286" s="59" t="str">
        <f>IF(V286="","",INDEX('Otras referencias'!AO:AQ,MATCH(V286,'Otras referencias'!AO:AO,0),3))</f>
        <v/>
      </c>
      <c r="AJ286" s="59" t="str">
        <f>IF(SUMPRODUCT(--EXACT(K286&amp;M286,$AJ$2:AJ285)),"",K286&amp;M286)</f>
        <v/>
      </c>
      <c r="AK286" s="59" t="str">
        <f>IF(SUMPRODUCT(--EXACT(K286&amp;M286,$AJ$2:AJ285)),"",MAX($AK$3:AK285)+1)</f>
        <v/>
      </c>
    </row>
    <row r="287" spans="1:37" s="59" customFormat="1" ht="15" x14ac:dyDescent="0.25">
      <c r="A287" s="10">
        <f t="shared" si="28"/>
        <v>1</v>
      </c>
      <c r="B287" s="55" t="str">
        <f t="shared" si="29"/>
        <v/>
      </c>
      <c r="C287" s="55">
        <v>285</v>
      </c>
      <c r="D287" s="55" t="str">
        <f t="shared" si="27"/>
        <v/>
      </c>
      <c r="E287" s="56" t="str">
        <f t="shared" si="24"/>
        <v/>
      </c>
      <c r="F287" s="34" t="str">
        <f>IF(L287&lt;&gt;"",CONCATENATE(DIGITADOR!$B$2,$A$2,DIGITADOR!$M$1,A287),"")</f>
        <v/>
      </c>
      <c r="G287" s="37"/>
      <c r="H287" s="4"/>
      <c r="I287" s="60" t="str">
        <f t="shared" si="25"/>
        <v/>
      </c>
      <c r="J287" s="166" t="str">
        <f>IF(K287="","",INDEX('Otras referencias'!$AG:$AH,MATCH(K287,'Otras referencias'!$AG:$AG,0),2))</f>
        <v/>
      </c>
      <c r="K287" s="171"/>
      <c r="L287" s="58" t="str">
        <f>IF(J287="","",INDEX(referentes!$S:$W,MATCH(J287,referentes!$S:$S,0),1))</f>
        <v/>
      </c>
      <c r="M287" s="32"/>
      <c r="N287" s="43"/>
      <c r="O287" s="1"/>
      <c r="P287" s="225"/>
      <c r="Q287" s="226" t="str">
        <f>IF(P287="","",INDEX(referentes!$J:$K,MATCH(P287,referentes!$J:$J,0),2))</f>
        <v/>
      </c>
      <c r="R287" s="21"/>
      <c r="S287" s="26"/>
      <c r="T287" s="222"/>
      <c r="U287" s="223" t="str">
        <f>IF(T287="","",INDEX(referentes!D:E,MATCH(T287,referentes!D:D,0),2))</f>
        <v/>
      </c>
      <c r="V287" s="222"/>
      <c r="W287" s="224" t="str">
        <f>IF(V287="","",INDEX('Otras referencias'!AO:AQ,MATCH(V287,'Otras referencias'!AO:AO,0),2))</f>
        <v/>
      </c>
      <c r="X287" s="18"/>
      <c r="Y287" s="169" t="str">
        <f>IF(Z287="","",INDEX('Otras referencias'!H:I,MATCH(Z287,'Otras referencias'!I:I,0),1))</f>
        <v/>
      </c>
      <c r="Z287" s="171"/>
      <c r="AA287" s="21"/>
      <c r="AB287" s="11"/>
      <c r="AC287" s="169" t="str">
        <f>IF(AD287="","",INDEX('Otras referencias'!K:L,MATCH(AD287,'Otras referencias'!L:L,0),1))</f>
        <v/>
      </c>
      <c r="AD287" s="67"/>
      <c r="AE287" s="173" t="str">
        <f t="shared" si="26"/>
        <v>---</v>
      </c>
      <c r="AI287" s="59" t="str">
        <f>IF(V287="","",INDEX('Otras referencias'!AO:AQ,MATCH(V287,'Otras referencias'!AO:AO,0),3))</f>
        <v/>
      </c>
      <c r="AJ287" s="59" t="str">
        <f>IF(SUMPRODUCT(--EXACT(K287&amp;M287,$AJ$2:AJ286)),"",K287&amp;M287)</f>
        <v/>
      </c>
      <c r="AK287" s="59" t="str">
        <f>IF(SUMPRODUCT(--EXACT(K287&amp;M287,$AJ$2:AJ286)),"",MAX($AK$3:AK286)+1)</f>
        <v/>
      </c>
    </row>
    <row r="288" spans="1:37" s="59" customFormat="1" ht="15" x14ac:dyDescent="0.25">
      <c r="A288" s="10">
        <f t="shared" si="28"/>
        <v>1</v>
      </c>
      <c r="B288" s="55" t="str">
        <f t="shared" si="29"/>
        <v/>
      </c>
      <c r="C288" s="55">
        <v>286</v>
      </c>
      <c r="D288" s="55" t="str">
        <f t="shared" si="27"/>
        <v/>
      </c>
      <c r="E288" s="56" t="str">
        <f t="shared" si="24"/>
        <v/>
      </c>
      <c r="F288" s="34" t="str">
        <f>IF(L288&lt;&gt;"",CONCATENATE(DIGITADOR!$B$2,$A$2,DIGITADOR!$M$1,A288),"")</f>
        <v/>
      </c>
      <c r="G288" s="36"/>
      <c r="H288" s="4"/>
      <c r="I288" s="60" t="str">
        <f t="shared" si="25"/>
        <v/>
      </c>
      <c r="J288" s="166" t="str">
        <f>IF(K288="","",INDEX('Otras referencias'!$AG:$AH,MATCH(K288,'Otras referencias'!$AG:$AG,0),2))</f>
        <v/>
      </c>
      <c r="K288" s="171"/>
      <c r="L288" s="58" t="str">
        <f>IF(J288="","",INDEX(referentes!$S:$W,MATCH(J288,referentes!$S:$S,0),1))</f>
        <v/>
      </c>
      <c r="M288" s="32"/>
      <c r="N288" s="42"/>
      <c r="O288" s="1"/>
      <c r="P288" s="225"/>
      <c r="Q288" s="226" t="str">
        <f>IF(P288="","",INDEX(referentes!$J:$K,MATCH(P288,referentes!$J:$J,0),2))</f>
        <v/>
      </c>
      <c r="R288" s="20"/>
      <c r="S288" s="26"/>
      <c r="T288" s="222"/>
      <c r="U288" s="223" t="str">
        <f>IF(T288="","",INDEX(referentes!D:E,MATCH(T288,referentes!D:D,0),2))</f>
        <v/>
      </c>
      <c r="V288" s="222"/>
      <c r="W288" s="224" t="str">
        <f>IF(V288="","",INDEX('Otras referencias'!AO:AQ,MATCH(V288,'Otras referencias'!AO:AO,0),2))</f>
        <v/>
      </c>
      <c r="X288" s="18"/>
      <c r="Y288" s="169" t="str">
        <f>IF(Z288="","",INDEX('Otras referencias'!H:I,MATCH(Z288,'Otras referencias'!I:I,0),1))</f>
        <v/>
      </c>
      <c r="Z288" s="171"/>
      <c r="AA288" s="20"/>
      <c r="AB288" s="12"/>
      <c r="AC288" s="169" t="str">
        <f>IF(AD288="","",INDEX('Otras referencias'!K:L,MATCH(AD288,'Otras referencias'!L:L,0),1))</f>
        <v/>
      </c>
      <c r="AD288" s="67"/>
      <c r="AE288" s="173" t="str">
        <f t="shared" si="26"/>
        <v>---</v>
      </c>
      <c r="AI288" s="59" t="str">
        <f>IF(V288="","",INDEX('Otras referencias'!AO:AQ,MATCH(V288,'Otras referencias'!AO:AO,0),3))</f>
        <v/>
      </c>
      <c r="AJ288" s="59" t="str">
        <f>IF(SUMPRODUCT(--EXACT(K288&amp;M288,$AJ$2:AJ287)),"",K288&amp;M288)</f>
        <v/>
      </c>
      <c r="AK288" s="59" t="str">
        <f>IF(SUMPRODUCT(--EXACT(K288&amp;M288,$AJ$2:AJ287)),"",MAX($AK$3:AK287)+1)</f>
        <v/>
      </c>
    </row>
    <row r="289" spans="1:37" s="59" customFormat="1" ht="15" x14ac:dyDescent="0.25">
      <c r="A289" s="10">
        <f t="shared" si="28"/>
        <v>1</v>
      </c>
      <c r="B289" s="55" t="str">
        <f t="shared" si="29"/>
        <v/>
      </c>
      <c r="C289" s="55">
        <v>287</v>
      </c>
      <c r="D289" s="55" t="str">
        <f t="shared" si="27"/>
        <v/>
      </c>
      <c r="E289" s="56" t="str">
        <f t="shared" si="24"/>
        <v/>
      </c>
      <c r="F289" s="34" t="str">
        <f>IF(L289&lt;&gt;"",CONCATENATE(DIGITADOR!$B$2,$A$2,DIGITADOR!$M$1,A289),"")</f>
        <v/>
      </c>
      <c r="G289" s="37"/>
      <c r="H289" s="4"/>
      <c r="I289" s="60" t="str">
        <f t="shared" si="25"/>
        <v/>
      </c>
      <c r="J289" s="166" t="str">
        <f>IF(K289="","",INDEX('Otras referencias'!$AG:$AH,MATCH(K289,'Otras referencias'!$AG:$AG,0),2))</f>
        <v/>
      </c>
      <c r="K289" s="171"/>
      <c r="L289" s="58" t="str">
        <f>IF(J289="","",INDEX(referentes!$S:$W,MATCH(J289,referentes!$S:$S,0),1))</f>
        <v/>
      </c>
      <c r="M289" s="32"/>
      <c r="N289" s="43"/>
      <c r="O289" s="1"/>
      <c r="P289" s="225"/>
      <c r="Q289" s="226" t="str">
        <f>IF(P289="","",INDEX(referentes!$J:$K,MATCH(P289,referentes!$J:$J,0),2))</f>
        <v/>
      </c>
      <c r="R289" s="21"/>
      <c r="S289" s="26"/>
      <c r="T289" s="222"/>
      <c r="U289" s="223" t="str">
        <f>IF(T289="","",INDEX(referentes!D:E,MATCH(T289,referentes!D:D,0),2))</f>
        <v/>
      </c>
      <c r="V289" s="222"/>
      <c r="W289" s="224" t="str">
        <f>IF(V289="","",INDEX('Otras referencias'!AO:AQ,MATCH(V289,'Otras referencias'!AO:AO,0),2))</f>
        <v/>
      </c>
      <c r="X289" s="18"/>
      <c r="Y289" s="169" t="str">
        <f>IF(Z289="","",INDEX('Otras referencias'!H:I,MATCH(Z289,'Otras referencias'!I:I,0),1))</f>
        <v/>
      </c>
      <c r="Z289" s="171"/>
      <c r="AA289" s="21"/>
      <c r="AB289" s="11"/>
      <c r="AC289" s="169" t="str">
        <f>IF(AD289="","",INDEX('Otras referencias'!K:L,MATCH(AD289,'Otras referencias'!L:L,0),1))</f>
        <v/>
      </c>
      <c r="AD289" s="67"/>
      <c r="AE289" s="173" t="str">
        <f t="shared" si="26"/>
        <v>---</v>
      </c>
      <c r="AI289" s="59" t="str">
        <f>IF(V289="","",INDEX('Otras referencias'!AO:AQ,MATCH(V289,'Otras referencias'!AO:AO,0),3))</f>
        <v/>
      </c>
      <c r="AJ289" s="59" t="str">
        <f>IF(SUMPRODUCT(--EXACT(K289&amp;M289,$AJ$2:AJ288)),"",K289&amp;M289)</f>
        <v/>
      </c>
      <c r="AK289" s="59" t="str">
        <f>IF(SUMPRODUCT(--EXACT(K289&amp;M289,$AJ$2:AJ288)),"",MAX($AK$3:AK288)+1)</f>
        <v/>
      </c>
    </row>
    <row r="290" spans="1:37" s="59" customFormat="1" ht="15" x14ac:dyDescent="0.25">
      <c r="A290" s="10">
        <f t="shared" si="28"/>
        <v>1</v>
      </c>
      <c r="B290" s="55" t="str">
        <f t="shared" si="29"/>
        <v/>
      </c>
      <c r="C290" s="55">
        <v>288</v>
      </c>
      <c r="D290" s="55" t="str">
        <f t="shared" si="27"/>
        <v/>
      </c>
      <c r="E290" s="56" t="str">
        <f t="shared" si="24"/>
        <v/>
      </c>
      <c r="F290" s="34" t="str">
        <f>IF(L290&lt;&gt;"",CONCATENATE(DIGITADOR!$B$2,$A$2,DIGITADOR!$M$1,A290),"")</f>
        <v/>
      </c>
      <c r="G290" s="36"/>
      <c r="H290" s="4"/>
      <c r="I290" s="60" t="str">
        <f t="shared" si="25"/>
        <v/>
      </c>
      <c r="J290" s="166" t="str">
        <f>IF(K290="","",INDEX('Otras referencias'!$AG:$AH,MATCH(K290,'Otras referencias'!$AG:$AG,0),2))</f>
        <v/>
      </c>
      <c r="K290" s="171"/>
      <c r="L290" s="58" t="str">
        <f>IF(J290="","",INDEX(referentes!$S:$W,MATCH(J290,referentes!$S:$S,0),1))</f>
        <v/>
      </c>
      <c r="M290" s="32"/>
      <c r="N290" s="42"/>
      <c r="O290" s="1"/>
      <c r="P290" s="225"/>
      <c r="Q290" s="226" t="str">
        <f>IF(P290="","",INDEX(referentes!$J:$K,MATCH(P290,referentes!$J:$J,0),2))</f>
        <v/>
      </c>
      <c r="R290" s="20"/>
      <c r="S290" s="26"/>
      <c r="T290" s="222"/>
      <c r="U290" s="223" t="str">
        <f>IF(T290="","",INDEX(referentes!D:E,MATCH(T290,referentes!D:D,0),2))</f>
        <v/>
      </c>
      <c r="V290" s="222"/>
      <c r="W290" s="224" t="str">
        <f>IF(V290="","",INDEX('Otras referencias'!AO:AQ,MATCH(V290,'Otras referencias'!AO:AO,0),2))</f>
        <v/>
      </c>
      <c r="X290" s="18"/>
      <c r="Y290" s="169" t="str">
        <f>IF(Z290="","",INDEX('Otras referencias'!H:I,MATCH(Z290,'Otras referencias'!I:I,0),1))</f>
        <v/>
      </c>
      <c r="Z290" s="171"/>
      <c r="AA290" s="20"/>
      <c r="AB290" s="12"/>
      <c r="AC290" s="169" t="str">
        <f>IF(AD290="","",INDEX('Otras referencias'!K:L,MATCH(AD290,'Otras referencias'!L:L,0),1))</f>
        <v/>
      </c>
      <c r="AD290" s="67"/>
      <c r="AE290" s="173" t="str">
        <f t="shared" si="26"/>
        <v>---</v>
      </c>
      <c r="AI290" s="59" t="str">
        <f>IF(V290="","",INDEX('Otras referencias'!AO:AQ,MATCH(V290,'Otras referencias'!AO:AO,0),3))</f>
        <v/>
      </c>
      <c r="AJ290" s="59" t="str">
        <f>IF(SUMPRODUCT(--EXACT(K290&amp;M290,$AJ$2:AJ289)),"",K290&amp;M290)</f>
        <v/>
      </c>
      <c r="AK290" s="59" t="str">
        <f>IF(SUMPRODUCT(--EXACT(K290&amp;M290,$AJ$2:AJ289)),"",MAX($AK$3:AK289)+1)</f>
        <v/>
      </c>
    </row>
    <row r="291" spans="1:37" s="59" customFormat="1" ht="15" x14ac:dyDescent="0.25">
      <c r="A291" s="10">
        <f t="shared" si="28"/>
        <v>1</v>
      </c>
      <c r="B291" s="55" t="str">
        <f t="shared" si="29"/>
        <v/>
      </c>
      <c r="C291" s="55">
        <v>289</v>
      </c>
      <c r="D291" s="55" t="str">
        <f t="shared" si="27"/>
        <v/>
      </c>
      <c r="E291" s="56" t="str">
        <f t="shared" si="24"/>
        <v/>
      </c>
      <c r="F291" s="34" t="str">
        <f>IF(L291&lt;&gt;"",CONCATENATE(DIGITADOR!$B$2,$A$2,DIGITADOR!$M$1,A291),"")</f>
        <v/>
      </c>
      <c r="G291" s="37"/>
      <c r="H291" s="4"/>
      <c r="I291" s="60" t="str">
        <f t="shared" si="25"/>
        <v/>
      </c>
      <c r="J291" s="166" t="str">
        <f>IF(K291="","",INDEX('Otras referencias'!$AG:$AH,MATCH(K291,'Otras referencias'!$AG:$AG,0),2))</f>
        <v/>
      </c>
      <c r="K291" s="171"/>
      <c r="L291" s="58" t="str">
        <f>IF(J291="","",INDEX(referentes!$S:$W,MATCH(J291,referentes!$S:$S,0),1))</f>
        <v/>
      </c>
      <c r="M291" s="32"/>
      <c r="N291" s="43"/>
      <c r="O291" s="1"/>
      <c r="P291" s="225"/>
      <c r="Q291" s="226" t="str">
        <f>IF(P291="","",INDEX(referentes!$J:$K,MATCH(P291,referentes!$J:$J,0),2))</f>
        <v/>
      </c>
      <c r="R291" s="21"/>
      <c r="S291" s="26"/>
      <c r="T291" s="222"/>
      <c r="U291" s="223" t="str">
        <f>IF(T291="","",INDEX(referentes!D:E,MATCH(T291,referentes!D:D,0),2))</f>
        <v/>
      </c>
      <c r="V291" s="222"/>
      <c r="W291" s="224" t="str">
        <f>IF(V291="","",INDEX('Otras referencias'!AO:AQ,MATCH(V291,'Otras referencias'!AO:AO,0),2))</f>
        <v/>
      </c>
      <c r="X291" s="18"/>
      <c r="Y291" s="169" t="str">
        <f>IF(Z291="","",INDEX('Otras referencias'!H:I,MATCH(Z291,'Otras referencias'!I:I,0),1))</f>
        <v/>
      </c>
      <c r="Z291" s="171"/>
      <c r="AA291" s="21"/>
      <c r="AB291" s="11"/>
      <c r="AC291" s="169" t="str">
        <f>IF(AD291="","",INDEX('Otras referencias'!K:L,MATCH(AD291,'Otras referencias'!L:L,0),1))</f>
        <v/>
      </c>
      <c r="AD291" s="67"/>
      <c r="AE291" s="173" t="str">
        <f t="shared" si="26"/>
        <v>---</v>
      </c>
      <c r="AI291" s="59" t="str">
        <f>IF(V291="","",INDEX('Otras referencias'!AO:AQ,MATCH(V291,'Otras referencias'!AO:AO,0),3))</f>
        <v/>
      </c>
      <c r="AJ291" s="59" t="str">
        <f>IF(SUMPRODUCT(--EXACT(K291&amp;M291,$AJ$2:AJ290)),"",K291&amp;M291)</f>
        <v/>
      </c>
      <c r="AK291" s="59" t="str">
        <f>IF(SUMPRODUCT(--EXACT(K291&amp;M291,$AJ$2:AJ290)),"",MAX($AK$3:AK290)+1)</f>
        <v/>
      </c>
    </row>
    <row r="292" spans="1:37" s="59" customFormat="1" ht="15" x14ac:dyDescent="0.25">
      <c r="A292" s="10">
        <f t="shared" si="28"/>
        <v>1</v>
      </c>
      <c r="B292" s="55" t="str">
        <f t="shared" si="29"/>
        <v/>
      </c>
      <c r="C292" s="55">
        <v>290</v>
      </c>
      <c r="D292" s="55" t="str">
        <f t="shared" si="27"/>
        <v/>
      </c>
      <c r="E292" s="56" t="str">
        <f t="shared" si="24"/>
        <v/>
      </c>
      <c r="F292" s="34" t="str">
        <f>IF(L292&lt;&gt;"",CONCATENATE(DIGITADOR!$B$2,$A$2,DIGITADOR!$M$1,A292),"")</f>
        <v/>
      </c>
      <c r="G292" s="36"/>
      <c r="H292" s="4"/>
      <c r="I292" s="60" t="str">
        <f t="shared" si="25"/>
        <v/>
      </c>
      <c r="J292" s="166" t="str">
        <f>IF(K292="","",INDEX('Otras referencias'!$AG:$AH,MATCH(K292,'Otras referencias'!$AG:$AG,0),2))</f>
        <v/>
      </c>
      <c r="K292" s="171"/>
      <c r="L292" s="58" t="str">
        <f>IF(J292="","",INDEX(referentes!$S:$W,MATCH(J292,referentes!$S:$S,0),1))</f>
        <v/>
      </c>
      <c r="M292" s="32"/>
      <c r="N292" s="42"/>
      <c r="O292" s="1"/>
      <c r="P292" s="225"/>
      <c r="Q292" s="226" t="str">
        <f>IF(P292="","",INDEX(referentes!$J:$K,MATCH(P292,referentes!$J:$J,0),2))</f>
        <v/>
      </c>
      <c r="R292" s="20"/>
      <c r="S292" s="26"/>
      <c r="T292" s="222"/>
      <c r="U292" s="223" t="str">
        <f>IF(T292="","",INDEX(referentes!D:E,MATCH(T292,referentes!D:D,0),2))</f>
        <v/>
      </c>
      <c r="V292" s="222"/>
      <c r="W292" s="224" t="str">
        <f>IF(V292="","",INDEX('Otras referencias'!AO:AQ,MATCH(V292,'Otras referencias'!AO:AO,0),2))</f>
        <v/>
      </c>
      <c r="X292" s="18"/>
      <c r="Y292" s="169" t="str">
        <f>IF(Z292="","",INDEX('Otras referencias'!H:I,MATCH(Z292,'Otras referencias'!I:I,0),1))</f>
        <v/>
      </c>
      <c r="Z292" s="171"/>
      <c r="AA292" s="20"/>
      <c r="AB292" s="12"/>
      <c r="AC292" s="169" t="str">
        <f>IF(AD292="","",INDEX('Otras referencias'!K:L,MATCH(AD292,'Otras referencias'!L:L,0),1))</f>
        <v/>
      </c>
      <c r="AD292" s="67"/>
      <c r="AE292" s="173" t="str">
        <f t="shared" si="26"/>
        <v>---</v>
      </c>
      <c r="AI292" s="59" t="str">
        <f>IF(V292="","",INDEX('Otras referencias'!AO:AQ,MATCH(V292,'Otras referencias'!AO:AO,0),3))</f>
        <v/>
      </c>
      <c r="AJ292" s="59" t="str">
        <f>IF(SUMPRODUCT(--EXACT(K292&amp;M292,$AJ$2:AJ291)),"",K292&amp;M292)</f>
        <v/>
      </c>
      <c r="AK292" s="59" t="str">
        <f>IF(SUMPRODUCT(--EXACT(K292&amp;M292,$AJ$2:AJ291)),"",MAX($AK$3:AK291)+1)</f>
        <v/>
      </c>
    </row>
    <row r="293" spans="1:37" s="59" customFormat="1" ht="15" x14ac:dyDescent="0.25">
      <c r="A293" s="10">
        <f t="shared" si="28"/>
        <v>1</v>
      </c>
      <c r="B293" s="55" t="str">
        <f t="shared" si="29"/>
        <v/>
      </c>
      <c r="C293" s="55">
        <v>291</v>
      </c>
      <c r="D293" s="55" t="str">
        <f t="shared" si="27"/>
        <v/>
      </c>
      <c r="E293" s="56" t="str">
        <f t="shared" si="24"/>
        <v/>
      </c>
      <c r="F293" s="34" t="str">
        <f>IF(L293&lt;&gt;"",CONCATENATE(DIGITADOR!$B$2,$A$2,DIGITADOR!$M$1,A293),"")</f>
        <v/>
      </c>
      <c r="G293" s="37"/>
      <c r="H293" s="4"/>
      <c r="I293" s="60" t="str">
        <f t="shared" si="25"/>
        <v/>
      </c>
      <c r="J293" s="166" t="str">
        <f>IF(K293="","",INDEX('Otras referencias'!$AG:$AH,MATCH(K293,'Otras referencias'!$AG:$AG,0),2))</f>
        <v/>
      </c>
      <c r="K293" s="171"/>
      <c r="L293" s="58" t="str">
        <f>IF(J293="","",INDEX(referentes!$S:$W,MATCH(J293,referentes!$S:$S,0),1))</f>
        <v/>
      </c>
      <c r="M293" s="32"/>
      <c r="N293" s="43"/>
      <c r="O293" s="1"/>
      <c r="P293" s="225"/>
      <c r="Q293" s="226" t="str">
        <f>IF(P293="","",INDEX(referentes!$J:$K,MATCH(P293,referentes!$J:$J,0),2))</f>
        <v/>
      </c>
      <c r="R293" s="21"/>
      <c r="S293" s="26"/>
      <c r="T293" s="222"/>
      <c r="U293" s="223" t="str">
        <f>IF(T293="","",INDEX(referentes!D:E,MATCH(T293,referentes!D:D,0),2))</f>
        <v/>
      </c>
      <c r="V293" s="222"/>
      <c r="W293" s="224" t="str">
        <f>IF(V293="","",INDEX('Otras referencias'!AO:AQ,MATCH(V293,'Otras referencias'!AO:AO,0),2))</f>
        <v/>
      </c>
      <c r="X293" s="18"/>
      <c r="Y293" s="169" t="str">
        <f>IF(Z293="","",INDEX('Otras referencias'!H:I,MATCH(Z293,'Otras referencias'!I:I,0),1))</f>
        <v/>
      </c>
      <c r="Z293" s="171"/>
      <c r="AA293" s="21"/>
      <c r="AB293" s="11"/>
      <c r="AC293" s="169" t="str">
        <f>IF(AD293="","",INDEX('Otras referencias'!K:L,MATCH(AD293,'Otras referencias'!L:L,0),1))</f>
        <v/>
      </c>
      <c r="AD293" s="67"/>
      <c r="AE293" s="173" t="str">
        <f t="shared" si="26"/>
        <v>---</v>
      </c>
      <c r="AI293" s="59" t="str">
        <f>IF(V293="","",INDEX('Otras referencias'!AO:AQ,MATCH(V293,'Otras referencias'!AO:AO,0),3))</f>
        <v/>
      </c>
      <c r="AJ293" s="59" t="str">
        <f>IF(SUMPRODUCT(--EXACT(K293&amp;M293,$AJ$2:AJ292)),"",K293&amp;M293)</f>
        <v/>
      </c>
      <c r="AK293" s="59" t="str">
        <f>IF(SUMPRODUCT(--EXACT(K293&amp;M293,$AJ$2:AJ292)),"",MAX($AK$3:AK292)+1)</f>
        <v/>
      </c>
    </row>
    <row r="294" spans="1:37" s="59" customFormat="1" ht="15" x14ac:dyDescent="0.25">
      <c r="A294" s="10">
        <f t="shared" si="28"/>
        <v>1</v>
      </c>
      <c r="B294" s="55" t="str">
        <f t="shared" si="29"/>
        <v/>
      </c>
      <c r="C294" s="55">
        <v>292</v>
      </c>
      <c r="D294" s="55" t="str">
        <f t="shared" si="27"/>
        <v/>
      </c>
      <c r="E294" s="56" t="str">
        <f t="shared" si="24"/>
        <v/>
      </c>
      <c r="F294" s="34" t="str">
        <f>IF(L294&lt;&gt;"",CONCATENATE(DIGITADOR!$B$2,$A$2,DIGITADOR!$M$1,A294),"")</f>
        <v/>
      </c>
      <c r="G294" s="36"/>
      <c r="H294" s="4"/>
      <c r="I294" s="60" t="str">
        <f t="shared" si="25"/>
        <v/>
      </c>
      <c r="J294" s="166" t="str">
        <f>IF(K294="","",INDEX('Otras referencias'!$AG:$AH,MATCH(K294,'Otras referencias'!$AG:$AG,0),2))</f>
        <v/>
      </c>
      <c r="K294" s="171"/>
      <c r="L294" s="58" t="str">
        <f>IF(J294="","",INDEX(referentes!$S:$W,MATCH(J294,referentes!$S:$S,0),1))</f>
        <v/>
      </c>
      <c r="M294" s="32"/>
      <c r="N294" s="42"/>
      <c r="O294" s="1"/>
      <c r="P294" s="225"/>
      <c r="Q294" s="226" t="str">
        <f>IF(P294="","",INDEX(referentes!$J:$K,MATCH(P294,referentes!$J:$J,0),2))</f>
        <v/>
      </c>
      <c r="R294" s="20"/>
      <c r="S294" s="26"/>
      <c r="T294" s="222"/>
      <c r="U294" s="223" t="str">
        <f>IF(T294="","",INDEX(referentes!D:E,MATCH(T294,referentes!D:D,0),2))</f>
        <v/>
      </c>
      <c r="V294" s="222"/>
      <c r="W294" s="224" t="str">
        <f>IF(V294="","",INDEX('Otras referencias'!AO:AQ,MATCH(V294,'Otras referencias'!AO:AO,0),2))</f>
        <v/>
      </c>
      <c r="X294" s="18"/>
      <c r="Y294" s="169" t="str">
        <f>IF(Z294="","",INDEX('Otras referencias'!H:I,MATCH(Z294,'Otras referencias'!I:I,0),1))</f>
        <v/>
      </c>
      <c r="Z294" s="171"/>
      <c r="AA294" s="20"/>
      <c r="AB294" s="12"/>
      <c r="AC294" s="169" t="str">
        <f>IF(AD294="","",INDEX('Otras referencias'!K:L,MATCH(AD294,'Otras referencias'!L:L,0),1))</f>
        <v/>
      </c>
      <c r="AD294" s="67"/>
      <c r="AE294" s="173" t="str">
        <f t="shared" si="26"/>
        <v>---</v>
      </c>
      <c r="AI294" s="59" t="str">
        <f>IF(V294="","",INDEX('Otras referencias'!AO:AQ,MATCH(V294,'Otras referencias'!AO:AO,0),3))</f>
        <v/>
      </c>
      <c r="AJ294" s="59" t="str">
        <f>IF(SUMPRODUCT(--EXACT(K294&amp;M294,$AJ$2:AJ293)),"",K294&amp;M294)</f>
        <v/>
      </c>
      <c r="AK294" s="59" t="str">
        <f>IF(SUMPRODUCT(--EXACT(K294&amp;M294,$AJ$2:AJ293)),"",MAX($AK$3:AK293)+1)</f>
        <v/>
      </c>
    </row>
    <row r="295" spans="1:37" s="59" customFormat="1" ht="15" x14ac:dyDescent="0.25">
      <c r="A295" s="10">
        <f t="shared" si="28"/>
        <v>1</v>
      </c>
      <c r="B295" s="55" t="str">
        <f t="shared" si="29"/>
        <v/>
      </c>
      <c r="C295" s="55">
        <v>293</v>
      </c>
      <c r="D295" s="55" t="str">
        <f t="shared" si="27"/>
        <v/>
      </c>
      <c r="E295" s="56" t="str">
        <f t="shared" si="24"/>
        <v/>
      </c>
      <c r="F295" s="34" t="str">
        <f>IF(L295&lt;&gt;"",CONCATENATE(DIGITADOR!$B$2,$A$2,DIGITADOR!$M$1,A295),"")</f>
        <v/>
      </c>
      <c r="G295" s="37"/>
      <c r="H295" s="4"/>
      <c r="I295" s="60" t="str">
        <f t="shared" si="25"/>
        <v/>
      </c>
      <c r="J295" s="166" t="str">
        <f>IF(K295="","",INDEX('Otras referencias'!$AG:$AH,MATCH(K295,'Otras referencias'!$AG:$AG,0),2))</f>
        <v/>
      </c>
      <c r="K295" s="171"/>
      <c r="L295" s="58" t="str">
        <f>IF(J295="","",INDEX(referentes!$S:$W,MATCH(J295,referentes!$S:$S,0),1))</f>
        <v/>
      </c>
      <c r="M295" s="32"/>
      <c r="N295" s="43"/>
      <c r="O295" s="1"/>
      <c r="P295" s="225"/>
      <c r="Q295" s="226" t="str">
        <f>IF(P295="","",INDEX(referentes!$J:$K,MATCH(P295,referentes!$J:$J,0),2))</f>
        <v/>
      </c>
      <c r="R295" s="21"/>
      <c r="S295" s="26"/>
      <c r="T295" s="222"/>
      <c r="U295" s="223" t="str">
        <f>IF(T295="","",INDEX(referentes!D:E,MATCH(T295,referentes!D:D,0),2))</f>
        <v/>
      </c>
      <c r="V295" s="222"/>
      <c r="W295" s="224" t="str">
        <f>IF(V295="","",INDEX('Otras referencias'!AO:AQ,MATCH(V295,'Otras referencias'!AO:AO,0),2))</f>
        <v/>
      </c>
      <c r="X295" s="18"/>
      <c r="Y295" s="169" t="str">
        <f>IF(Z295="","",INDEX('Otras referencias'!H:I,MATCH(Z295,'Otras referencias'!I:I,0),1))</f>
        <v/>
      </c>
      <c r="Z295" s="171"/>
      <c r="AA295" s="21"/>
      <c r="AB295" s="11"/>
      <c r="AC295" s="169" t="str">
        <f>IF(AD295="","",INDEX('Otras referencias'!K:L,MATCH(AD295,'Otras referencias'!L:L,0),1))</f>
        <v/>
      </c>
      <c r="AD295" s="67"/>
      <c r="AE295" s="173" t="str">
        <f t="shared" si="26"/>
        <v>---</v>
      </c>
      <c r="AI295" s="59" t="str">
        <f>IF(V295="","",INDEX('Otras referencias'!AO:AQ,MATCH(V295,'Otras referencias'!AO:AO,0),3))</f>
        <v/>
      </c>
      <c r="AJ295" s="59" t="str">
        <f>IF(SUMPRODUCT(--EXACT(K295&amp;M295,$AJ$2:AJ294)),"",K295&amp;M295)</f>
        <v/>
      </c>
      <c r="AK295" s="59" t="str">
        <f>IF(SUMPRODUCT(--EXACT(K295&amp;M295,$AJ$2:AJ294)),"",MAX($AK$3:AK294)+1)</f>
        <v/>
      </c>
    </row>
    <row r="296" spans="1:37" s="59" customFormat="1" ht="15" x14ac:dyDescent="0.25">
      <c r="A296" s="10">
        <f t="shared" si="28"/>
        <v>1</v>
      </c>
      <c r="B296" s="55" t="str">
        <f t="shared" si="29"/>
        <v/>
      </c>
      <c r="C296" s="55">
        <v>294</v>
      </c>
      <c r="D296" s="55" t="str">
        <f t="shared" si="27"/>
        <v/>
      </c>
      <c r="E296" s="56" t="str">
        <f t="shared" si="24"/>
        <v/>
      </c>
      <c r="F296" s="34" t="str">
        <f>IF(L296&lt;&gt;"",CONCATENATE(DIGITADOR!$B$2,$A$2,DIGITADOR!$M$1,A296),"")</f>
        <v/>
      </c>
      <c r="G296" s="36"/>
      <c r="H296" s="4"/>
      <c r="I296" s="60" t="str">
        <f t="shared" si="25"/>
        <v/>
      </c>
      <c r="J296" s="166" t="str">
        <f>IF(K296="","",INDEX('Otras referencias'!$AG:$AH,MATCH(K296,'Otras referencias'!$AG:$AG,0),2))</f>
        <v/>
      </c>
      <c r="K296" s="171"/>
      <c r="L296" s="58" t="str">
        <f>IF(J296="","",INDEX(referentes!$S:$W,MATCH(J296,referentes!$S:$S,0),1))</f>
        <v/>
      </c>
      <c r="M296" s="32"/>
      <c r="N296" s="42"/>
      <c r="O296" s="1"/>
      <c r="P296" s="225"/>
      <c r="Q296" s="226" t="str">
        <f>IF(P296="","",INDEX(referentes!$J:$K,MATCH(P296,referentes!$J:$J,0),2))</f>
        <v/>
      </c>
      <c r="R296" s="20"/>
      <c r="S296" s="26"/>
      <c r="T296" s="222"/>
      <c r="U296" s="223" t="str">
        <f>IF(T296="","",INDEX(referentes!D:E,MATCH(T296,referentes!D:D,0),2))</f>
        <v/>
      </c>
      <c r="V296" s="222"/>
      <c r="W296" s="224" t="str">
        <f>IF(V296="","",INDEX('Otras referencias'!AO:AQ,MATCH(V296,'Otras referencias'!AO:AO,0),2))</f>
        <v/>
      </c>
      <c r="X296" s="18"/>
      <c r="Y296" s="169" t="str">
        <f>IF(Z296="","",INDEX('Otras referencias'!H:I,MATCH(Z296,'Otras referencias'!I:I,0),1))</f>
        <v/>
      </c>
      <c r="Z296" s="171"/>
      <c r="AA296" s="20"/>
      <c r="AB296" s="12"/>
      <c r="AC296" s="169" t="str">
        <f>IF(AD296="","",INDEX('Otras referencias'!K:L,MATCH(AD296,'Otras referencias'!L:L,0),1))</f>
        <v/>
      </c>
      <c r="AD296" s="67"/>
      <c r="AE296" s="173" t="str">
        <f t="shared" si="26"/>
        <v>---</v>
      </c>
      <c r="AI296" s="59" t="str">
        <f>IF(V296="","",INDEX('Otras referencias'!AO:AQ,MATCH(V296,'Otras referencias'!AO:AO,0),3))</f>
        <v/>
      </c>
      <c r="AJ296" s="59" t="str">
        <f>IF(SUMPRODUCT(--EXACT(K296&amp;M296,$AJ$2:AJ295)),"",K296&amp;M296)</f>
        <v/>
      </c>
      <c r="AK296" s="59" t="str">
        <f>IF(SUMPRODUCT(--EXACT(K296&amp;M296,$AJ$2:AJ295)),"",MAX($AK$3:AK295)+1)</f>
        <v/>
      </c>
    </row>
    <row r="297" spans="1:37" s="59" customFormat="1" ht="15" x14ac:dyDescent="0.25">
      <c r="A297" s="10">
        <f t="shared" si="28"/>
        <v>1</v>
      </c>
      <c r="B297" s="55" t="str">
        <f t="shared" si="29"/>
        <v/>
      </c>
      <c r="C297" s="55">
        <v>295</v>
      </c>
      <c r="D297" s="55" t="str">
        <f t="shared" si="27"/>
        <v/>
      </c>
      <c r="E297" s="56" t="str">
        <f t="shared" si="24"/>
        <v/>
      </c>
      <c r="F297" s="34" t="str">
        <f>IF(L297&lt;&gt;"",CONCATENATE(DIGITADOR!$B$2,$A$2,DIGITADOR!$M$1,A297),"")</f>
        <v/>
      </c>
      <c r="G297" s="37"/>
      <c r="H297" s="4"/>
      <c r="I297" s="60" t="str">
        <f t="shared" si="25"/>
        <v/>
      </c>
      <c r="J297" s="166" t="str">
        <f>IF(K297="","",INDEX('Otras referencias'!$AG:$AH,MATCH(K297,'Otras referencias'!$AG:$AG,0),2))</f>
        <v/>
      </c>
      <c r="K297" s="171"/>
      <c r="L297" s="58" t="str">
        <f>IF(J297="","",INDEX(referentes!$S:$W,MATCH(J297,referentes!$S:$S,0),1))</f>
        <v/>
      </c>
      <c r="M297" s="32"/>
      <c r="N297" s="43"/>
      <c r="O297" s="1"/>
      <c r="P297" s="225"/>
      <c r="Q297" s="226" t="str">
        <f>IF(P297="","",INDEX(referentes!$J:$K,MATCH(P297,referentes!$J:$J,0),2))</f>
        <v/>
      </c>
      <c r="R297" s="21"/>
      <c r="S297" s="26"/>
      <c r="T297" s="222"/>
      <c r="U297" s="223" t="str">
        <f>IF(T297="","",INDEX(referentes!D:E,MATCH(T297,referentes!D:D,0),2))</f>
        <v/>
      </c>
      <c r="V297" s="222"/>
      <c r="W297" s="224" t="str">
        <f>IF(V297="","",INDEX('Otras referencias'!AO:AQ,MATCH(V297,'Otras referencias'!AO:AO,0),2))</f>
        <v/>
      </c>
      <c r="X297" s="18"/>
      <c r="Y297" s="169" t="str">
        <f>IF(Z297="","",INDEX('Otras referencias'!H:I,MATCH(Z297,'Otras referencias'!I:I,0),1))</f>
        <v/>
      </c>
      <c r="Z297" s="171"/>
      <c r="AA297" s="21"/>
      <c r="AB297" s="11"/>
      <c r="AC297" s="169" t="str">
        <f>IF(AD297="","",INDEX('Otras referencias'!K:L,MATCH(AD297,'Otras referencias'!L:L,0),1))</f>
        <v/>
      </c>
      <c r="AD297" s="67"/>
      <c r="AE297" s="173" t="str">
        <f t="shared" si="26"/>
        <v>---</v>
      </c>
      <c r="AI297" s="59" t="str">
        <f>IF(V297="","",INDEX('Otras referencias'!AO:AQ,MATCH(V297,'Otras referencias'!AO:AO,0),3))</f>
        <v/>
      </c>
      <c r="AJ297" s="59" t="str">
        <f>IF(SUMPRODUCT(--EXACT(K297&amp;M297,$AJ$2:AJ296)),"",K297&amp;M297)</f>
        <v/>
      </c>
      <c r="AK297" s="59" t="str">
        <f>IF(SUMPRODUCT(--EXACT(K297&amp;M297,$AJ$2:AJ296)),"",MAX($AK$3:AK296)+1)</f>
        <v/>
      </c>
    </row>
    <row r="298" spans="1:37" s="59" customFormat="1" ht="15" x14ac:dyDescent="0.25">
      <c r="A298" s="10">
        <f t="shared" si="28"/>
        <v>1</v>
      </c>
      <c r="B298" s="55" t="str">
        <f t="shared" si="29"/>
        <v/>
      </c>
      <c r="C298" s="55">
        <v>296</v>
      </c>
      <c r="D298" s="55" t="str">
        <f t="shared" si="27"/>
        <v/>
      </c>
      <c r="E298" s="56" t="str">
        <f t="shared" si="24"/>
        <v/>
      </c>
      <c r="F298" s="34" t="str">
        <f>IF(L298&lt;&gt;"",CONCATENATE(DIGITADOR!$B$2,$A$2,DIGITADOR!$M$1,A298),"")</f>
        <v/>
      </c>
      <c r="G298" s="36"/>
      <c r="H298" s="4"/>
      <c r="I298" s="60" t="str">
        <f t="shared" si="25"/>
        <v/>
      </c>
      <c r="J298" s="166" t="str">
        <f>IF(K298="","",INDEX('Otras referencias'!$AG:$AH,MATCH(K298,'Otras referencias'!$AG:$AG,0),2))</f>
        <v/>
      </c>
      <c r="K298" s="171"/>
      <c r="L298" s="58" t="str">
        <f>IF(J298="","",INDEX(referentes!$S:$W,MATCH(J298,referentes!$S:$S,0),1))</f>
        <v/>
      </c>
      <c r="M298" s="32"/>
      <c r="N298" s="42"/>
      <c r="O298" s="1"/>
      <c r="P298" s="225"/>
      <c r="Q298" s="226" t="str">
        <f>IF(P298="","",INDEX(referentes!$J:$K,MATCH(P298,referentes!$J:$J,0),2))</f>
        <v/>
      </c>
      <c r="R298" s="20"/>
      <c r="S298" s="26"/>
      <c r="T298" s="222"/>
      <c r="U298" s="223" t="str">
        <f>IF(T298="","",INDEX(referentes!D:E,MATCH(T298,referentes!D:D,0),2))</f>
        <v/>
      </c>
      <c r="V298" s="222"/>
      <c r="W298" s="224" t="str">
        <f>IF(V298="","",INDEX('Otras referencias'!AO:AQ,MATCH(V298,'Otras referencias'!AO:AO,0),2))</f>
        <v/>
      </c>
      <c r="X298" s="18"/>
      <c r="Y298" s="169" t="str">
        <f>IF(Z298="","",INDEX('Otras referencias'!H:I,MATCH(Z298,'Otras referencias'!I:I,0),1))</f>
        <v/>
      </c>
      <c r="Z298" s="171"/>
      <c r="AA298" s="20"/>
      <c r="AB298" s="12"/>
      <c r="AC298" s="169" t="str">
        <f>IF(AD298="","",INDEX('Otras referencias'!K:L,MATCH(AD298,'Otras referencias'!L:L,0),1))</f>
        <v/>
      </c>
      <c r="AD298" s="67"/>
      <c r="AE298" s="173" t="str">
        <f t="shared" si="26"/>
        <v>---</v>
      </c>
      <c r="AI298" s="59" t="str">
        <f>IF(V298="","",INDEX('Otras referencias'!AO:AQ,MATCH(V298,'Otras referencias'!AO:AO,0),3))</f>
        <v/>
      </c>
      <c r="AJ298" s="59" t="str">
        <f>IF(SUMPRODUCT(--EXACT(K298&amp;M298,$AJ$2:AJ297)),"",K298&amp;M298)</f>
        <v/>
      </c>
      <c r="AK298" s="59" t="str">
        <f>IF(SUMPRODUCT(--EXACT(K298&amp;M298,$AJ$2:AJ297)),"",MAX($AK$3:AK297)+1)</f>
        <v/>
      </c>
    </row>
    <row r="299" spans="1:37" s="59" customFormat="1" ht="15" x14ac:dyDescent="0.25">
      <c r="A299" s="10">
        <f t="shared" si="28"/>
        <v>1</v>
      </c>
      <c r="B299" s="55" t="str">
        <f t="shared" si="29"/>
        <v/>
      </c>
      <c r="C299" s="55">
        <v>297</v>
      </c>
      <c r="D299" s="55" t="str">
        <f t="shared" si="27"/>
        <v/>
      </c>
      <c r="E299" s="56" t="str">
        <f t="shared" si="24"/>
        <v/>
      </c>
      <c r="F299" s="34" t="str">
        <f>IF(L299&lt;&gt;"",CONCATENATE(DIGITADOR!$B$2,$A$2,DIGITADOR!$M$1,A299),"")</f>
        <v/>
      </c>
      <c r="G299" s="37"/>
      <c r="H299" s="4"/>
      <c r="I299" s="60" t="str">
        <f t="shared" si="25"/>
        <v/>
      </c>
      <c r="J299" s="166" t="str">
        <f>IF(K299="","",INDEX('Otras referencias'!$AG:$AH,MATCH(K299,'Otras referencias'!$AG:$AG,0),2))</f>
        <v/>
      </c>
      <c r="K299" s="171"/>
      <c r="L299" s="58" t="str">
        <f>IF(J299="","",INDEX(referentes!$S:$W,MATCH(J299,referentes!$S:$S,0),1))</f>
        <v/>
      </c>
      <c r="M299" s="32"/>
      <c r="N299" s="43"/>
      <c r="O299" s="1"/>
      <c r="P299" s="225"/>
      <c r="Q299" s="226" t="str">
        <f>IF(P299="","",INDEX(referentes!$J:$K,MATCH(P299,referentes!$J:$J,0),2))</f>
        <v/>
      </c>
      <c r="R299" s="21"/>
      <c r="S299" s="26"/>
      <c r="T299" s="222"/>
      <c r="U299" s="223" t="str">
        <f>IF(T299="","",INDEX(referentes!D:E,MATCH(T299,referentes!D:D,0),2))</f>
        <v/>
      </c>
      <c r="V299" s="222"/>
      <c r="W299" s="224" t="str">
        <f>IF(V299="","",INDEX('Otras referencias'!AO:AQ,MATCH(V299,'Otras referencias'!AO:AO,0),2))</f>
        <v/>
      </c>
      <c r="X299" s="18"/>
      <c r="Y299" s="169" t="str">
        <f>IF(Z299="","",INDEX('Otras referencias'!H:I,MATCH(Z299,'Otras referencias'!I:I,0),1))</f>
        <v/>
      </c>
      <c r="Z299" s="171"/>
      <c r="AA299" s="21"/>
      <c r="AB299" s="11"/>
      <c r="AC299" s="169" t="str">
        <f>IF(AD299="","",INDEX('Otras referencias'!K:L,MATCH(AD299,'Otras referencias'!L:L,0),1))</f>
        <v/>
      </c>
      <c r="AD299" s="67"/>
      <c r="AE299" s="173" t="str">
        <f t="shared" si="26"/>
        <v>---</v>
      </c>
      <c r="AI299" s="59" t="str">
        <f>IF(V299="","",INDEX('Otras referencias'!AO:AQ,MATCH(V299,'Otras referencias'!AO:AO,0),3))</f>
        <v/>
      </c>
      <c r="AJ299" s="59" t="str">
        <f>IF(SUMPRODUCT(--EXACT(K299&amp;M299,$AJ$2:AJ298)),"",K299&amp;M299)</f>
        <v/>
      </c>
      <c r="AK299" s="59" t="str">
        <f>IF(SUMPRODUCT(--EXACT(K299&amp;M299,$AJ$2:AJ298)),"",MAX($AK$3:AK298)+1)</f>
        <v/>
      </c>
    </row>
    <row r="300" spans="1:37" s="59" customFormat="1" ht="15" x14ac:dyDescent="0.25">
      <c r="A300" s="10">
        <f t="shared" si="28"/>
        <v>1</v>
      </c>
      <c r="B300" s="55" t="str">
        <f t="shared" si="29"/>
        <v/>
      </c>
      <c r="C300" s="55">
        <v>298</v>
      </c>
      <c r="D300" s="55" t="str">
        <f t="shared" si="27"/>
        <v/>
      </c>
      <c r="E300" s="56" t="str">
        <f t="shared" si="24"/>
        <v/>
      </c>
      <c r="F300" s="34" t="str">
        <f>IF(L300&lt;&gt;"",CONCATENATE(DIGITADOR!$B$2,$A$2,DIGITADOR!$M$1,A300),"")</f>
        <v/>
      </c>
      <c r="G300" s="36"/>
      <c r="H300" s="4"/>
      <c r="I300" s="60" t="str">
        <f t="shared" si="25"/>
        <v/>
      </c>
      <c r="J300" s="166" t="str">
        <f>IF(K300="","",INDEX('Otras referencias'!$AG:$AH,MATCH(K300,'Otras referencias'!$AG:$AG,0),2))</f>
        <v/>
      </c>
      <c r="K300" s="171"/>
      <c r="L300" s="58" t="str">
        <f>IF(J300="","",INDEX(referentes!$S:$W,MATCH(J300,referentes!$S:$S,0),1))</f>
        <v/>
      </c>
      <c r="M300" s="32"/>
      <c r="N300" s="42"/>
      <c r="O300" s="1"/>
      <c r="P300" s="225"/>
      <c r="Q300" s="226" t="str">
        <f>IF(P300="","",INDEX(referentes!$J:$K,MATCH(P300,referentes!$J:$J,0),2))</f>
        <v/>
      </c>
      <c r="R300" s="20"/>
      <c r="S300" s="26"/>
      <c r="T300" s="222"/>
      <c r="U300" s="223" t="str">
        <f>IF(T300="","",INDEX(referentes!D:E,MATCH(T300,referentes!D:D,0),2))</f>
        <v/>
      </c>
      <c r="V300" s="222"/>
      <c r="W300" s="224" t="str">
        <f>IF(V300="","",INDEX('Otras referencias'!AO:AQ,MATCH(V300,'Otras referencias'!AO:AO,0),2))</f>
        <v/>
      </c>
      <c r="X300" s="18"/>
      <c r="Y300" s="169" t="str">
        <f>IF(Z300="","",INDEX('Otras referencias'!H:I,MATCH(Z300,'Otras referencias'!I:I,0),1))</f>
        <v/>
      </c>
      <c r="Z300" s="171"/>
      <c r="AA300" s="20"/>
      <c r="AB300" s="12"/>
      <c r="AC300" s="169" t="str">
        <f>IF(AD300="","",INDEX('Otras referencias'!K:L,MATCH(AD300,'Otras referencias'!L:L,0),1))</f>
        <v/>
      </c>
      <c r="AD300" s="67"/>
      <c r="AE300" s="173" t="str">
        <f t="shared" si="26"/>
        <v>---</v>
      </c>
      <c r="AI300" s="59" t="str">
        <f>IF(V300="","",INDEX('Otras referencias'!AO:AQ,MATCH(V300,'Otras referencias'!AO:AO,0),3))</f>
        <v/>
      </c>
      <c r="AJ300" s="59" t="str">
        <f>IF(SUMPRODUCT(--EXACT(K300&amp;M300,$AJ$2:AJ299)),"",K300&amp;M300)</f>
        <v/>
      </c>
      <c r="AK300" s="59" t="str">
        <f>IF(SUMPRODUCT(--EXACT(K300&amp;M300,$AJ$2:AJ299)),"",MAX($AK$3:AK299)+1)</f>
        <v/>
      </c>
    </row>
    <row r="301" spans="1:37" s="59" customFormat="1" ht="15" x14ac:dyDescent="0.25">
      <c r="A301" s="10">
        <f t="shared" si="28"/>
        <v>1</v>
      </c>
      <c r="B301" s="55" t="str">
        <f t="shared" si="29"/>
        <v/>
      </c>
      <c r="C301" s="55">
        <v>299</v>
      </c>
      <c r="D301" s="55" t="str">
        <f t="shared" si="27"/>
        <v/>
      </c>
      <c r="E301" s="56" t="str">
        <f t="shared" si="24"/>
        <v/>
      </c>
      <c r="F301" s="34" t="str">
        <f>IF(L301&lt;&gt;"",CONCATENATE(DIGITADOR!$B$2,$A$2,DIGITADOR!$M$1,A301),"")</f>
        <v/>
      </c>
      <c r="G301" s="37"/>
      <c r="H301" s="4"/>
      <c r="I301" s="60" t="str">
        <f t="shared" si="25"/>
        <v/>
      </c>
      <c r="J301" s="166" t="str">
        <f>IF(K301="","",INDEX('Otras referencias'!$AG:$AH,MATCH(K301,'Otras referencias'!$AG:$AG,0),2))</f>
        <v/>
      </c>
      <c r="K301" s="171"/>
      <c r="L301" s="58" t="str">
        <f>IF(J301="","",INDEX(referentes!$S:$W,MATCH(J301,referentes!$S:$S,0),1))</f>
        <v/>
      </c>
      <c r="M301" s="32"/>
      <c r="N301" s="43"/>
      <c r="O301" s="1"/>
      <c r="P301" s="225"/>
      <c r="Q301" s="226" t="str">
        <f>IF(P301="","",INDEX(referentes!$J:$K,MATCH(P301,referentes!$J:$J,0),2))</f>
        <v/>
      </c>
      <c r="R301" s="21"/>
      <c r="S301" s="26"/>
      <c r="T301" s="222"/>
      <c r="U301" s="223" t="str">
        <f>IF(T301="","",INDEX(referentes!D:E,MATCH(T301,referentes!D:D,0),2))</f>
        <v/>
      </c>
      <c r="V301" s="222"/>
      <c r="W301" s="224" t="str">
        <f>IF(V301="","",INDEX('Otras referencias'!AO:AQ,MATCH(V301,'Otras referencias'!AO:AO,0),2))</f>
        <v/>
      </c>
      <c r="X301" s="18"/>
      <c r="Y301" s="169" t="str">
        <f>IF(Z301="","",INDEX('Otras referencias'!H:I,MATCH(Z301,'Otras referencias'!I:I,0),1))</f>
        <v/>
      </c>
      <c r="Z301" s="171"/>
      <c r="AA301" s="21"/>
      <c r="AB301" s="11"/>
      <c r="AC301" s="169" t="str">
        <f>IF(AD301="","",INDEX('Otras referencias'!K:L,MATCH(AD301,'Otras referencias'!L:L,0),1))</f>
        <v/>
      </c>
      <c r="AD301" s="67"/>
      <c r="AE301" s="173" t="str">
        <f t="shared" si="26"/>
        <v>---</v>
      </c>
      <c r="AI301" s="59" t="str">
        <f>IF(V301="","",INDEX('Otras referencias'!AO:AQ,MATCH(V301,'Otras referencias'!AO:AO,0),3))</f>
        <v/>
      </c>
      <c r="AJ301" s="59" t="str">
        <f>IF(SUMPRODUCT(--EXACT(K301&amp;M301,$AJ$2:AJ300)),"",K301&amp;M301)</f>
        <v/>
      </c>
      <c r="AK301" s="59" t="str">
        <f>IF(SUMPRODUCT(--EXACT(K301&amp;M301,$AJ$2:AJ300)),"",MAX($AK$3:AK300)+1)</f>
        <v/>
      </c>
    </row>
    <row r="302" spans="1:37" s="59" customFormat="1" ht="15" x14ac:dyDescent="0.25">
      <c r="A302" s="10">
        <f t="shared" si="28"/>
        <v>1</v>
      </c>
      <c r="B302" s="55" t="str">
        <f t="shared" si="29"/>
        <v/>
      </c>
      <c r="C302" s="55">
        <v>300</v>
      </c>
      <c r="D302" s="55" t="str">
        <f t="shared" si="27"/>
        <v/>
      </c>
      <c r="E302" s="56" t="str">
        <f t="shared" si="24"/>
        <v/>
      </c>
      <c r="F302" s="34" t="str">
        <f>IF(L302&lt;&gt;"",CONCATENATE(DIGITADOR!$B$2,$A$2,DIGITADOR!$M$1,A302),"")</f>
        <v/>
      </c>
      <c r="G302" s="36"/>
      <c r="H302" s="4"/>
      <c r="I302" s="60" t="str">
        <f t="shared" si="25"/>
        <v/>
      </c>
      <c r="J302" s="166" t="str">
        <f>IF(K302="","",INDEX('Otras referencias'!$AG:$AH,MATCH(K302,'Otras referencias'!$AG:$AG,0),2))</f>
        <v/>
      </c>
      <c r="K302" s="171"/>
      <c r="L302" s="58" t="str">
        <f>IF(J302="","",INDEX(referentes!$S:$W,MATCH(J302,referentes!$S:$S,0),1))</f>
        <v/>
      </c>
      <c r="M302" s="32"/>
      <c r="N302" s="42"/>
      <c r="O302" s="1"/>
      <c r="P302" s="225"/>
      <c r="Q302" s="226" t="str">
        <f>IF(P302="","",INDEX(referentes!$J:$K,MATCH(P302,referentes!$J:$J,0),2))</f>
        <v/>
      </c>
      <c r="R302" s="20"/>
      <c r="S302" s="26"/>
      <c r="T302" s="222"/>
      <c r="U302" s="223" t="str">
        <f>IF(T302="","",INDEX(referentes!D:E,MATCH(T302,referentes!D:D,0),2))</f>
        <v/>
      </c>
      <c r="V302" s="222"/>
      <c r="W302" s="224" t="str">
        <f>IF(V302="","",INDEX('Otras referencias'!AO:AQ,MATCH(V302,'Otras referencias'!AO:AO,0),2))</f>
        <v/>
      </c>
      <c r="X302" s="18"/>
      <c r="Y302" s="169" t="str">
        <f>IF(Z302="","",INDEX('Otras referencias'!H:I,MATCH(Z302,'Otras referencias'!I:I,0),1))</f>
        <v/>
      </c>
      <c r="Z302" s="171"/>
      <c r="AA302" s="20"/>
      <c r="AB302" s="12"/>
      <c r="AC302" s="169" t="str">
        <f>IF(AD302="","",INDEX('Otras referencias'!K:L,MATCH(AD302,'Otras referencias'!L:L,0),1))</f>
        <v/>
      </c>
      <c r="AD302" s="67"/>
      <c r="AE302" s="173" t="str">
        <f t="shared" si="26"/>
        <v>---</v>
      </c>
      <c r="AI302" s="59" t="str">
        <f>IF(V302="","",INDEX('Otras referencias'!AO:AQ,MATCH(V302,'Otras referencias'!AO:AO,0),3))</f>
        <v/>
      </c>
      <c r="AJ302" s="59" t="str">
        <f>IF(SUMPRODUCT(--EXACT(K302&amp;M302,$AJ$2:AJ301)),"",K302&amp;M302)</f>
        <v/>
      </c>
      <c r="AK302" s="59" t="str">
        <f>IF(SUMPRODUCT(--EXACT(K302&amp;M302,$AJ$2:AJ301)),"",MAX($AK$3:AK301)+1)</f>
        <v/>
      </c>
    </row>
    <row r="303" spans="1:37" s="59" customFormat="1" ht="15" x14ac:dyDescent="0.25">
      <c r="A303" s="10">
        <f t="shared" si="28"/>
        <v>1</v>
      </c>
      <c r="B303" s="55" t="str">
        <f t="shared" si="29"/>
        <v/>
      </c>
      <c r="C303" s="55">
        <v>301</v>
      </c>
      <c r="D303" s="55" t="str">
        <f t="shared" si="27"/>
        <v/>
      </c>
      <c r="E303" s="56" t="str">
        <f t="shared" si="24"/>
        <v/>
      </c>
      <c r="F303" s="34" t="str">
        <f>IF(L303&lt;&gt;"",CONCATENATE(DIGITADOR!$B$2,$A$2,DIGITADOR!$M$1,A303),"")</f>
        <v/>
      </c>
      <c r="G303" s="37"/>
      <c r="H303" s="4"/>
      <c r="I303" s="60" t="str">
        <f t="shared" si="25"/>
        <v/>
      </c>
      <c r="J303" s="166" t="str">
        <f>IF(K303="","",INDEX('Otras referencias'!$AG:$AH,MATCH(K303,'Otras referencias'!$AG:$AG,0),2))</f>
        <v/>
      </c>
      <c r="K303" s="171"/>
      <c r="L303" s="58" t="str">
        <f>IF(J303="","",INDEX(referentes!$S:$W,MATCH(J303,referentes!$S:$S,0),1))</f>
        <v/>
      </c>
      <c r="M303" s="32"/>
      <c r="N303" s="43"/>
      <c r="O303" s="1"/>
      <c r="P303" s="225"/>
      <c r="Q303" s="226" t="str">
        <f>IF(P303="","",INDEX(referentes!$J:$K,MATCH(P303,referentes!$J:$J,0),2))</f>
        <v/>
      </c>
      <c r="R303" s="21"/>
      <c r="S303" s="26"/>
      <c r="T303" s="222"/>
      <c r="U303" s="223" t="str">
        <f>IF(T303="","",INDEX(referentes!D:E,MATCH(T303,referentes!D:D,0),2))</f>
        <v/>
      </c>
      <c r="V303" s="222"/>
      <c r="W303" s="224" t="str">
        <f>IF(V303="","",INDEX('Otras referencias'!AO:AQ,MATCH(V303,'Otras referencias'!AO:AO,0),2))</f>
        <v/>
      </c>
      <c r="X303" s="18"/>
      <c r="Y303" s="169" t="str">
        <f>IF(Z303="","",INDEX('Otras referencias'!H:I,MATCH(Z303,'Otras referencias'!I:I,0),1))</f>
        <v/>
      </c>
      <c r="Z303" s="171"/>
      <c r="AA303" s="21"/>
      <c r="AB303" s="11"/>
      <c r="AC303" s="169" t="str">
        <f>IF(AD303="","",INDEX('Otras referencias'!K:L,MATCH(AD303,'Otras referencias'!L:L,0),1))</f>
        <v/>
      </c>
      <c r="AD303" s="67"/>
      <c r="AE303" s="173" t="str">
        <f t="shared" si="26"/>
        <v>---</v>
      </c>
      <c r="AI303" s="59" t="str">
        <f>IF(V303="","",INDEX('Otras referencias'!AO:AQ,MATCH(V303,'Otras referencias'!AO:AO,0),3))</f>
        <v/>
      </c>
      <c r="AJ303" s="59" t="str">
        <f>IF(SUMPRODUCT(--EXACT(K303&amp;M303,$AJ$2:AJ302)),"",K303&amp;M303)</f>
        <v/>
      </c>
      <c r="AK303" s="59" t="str">
        <f>IF(SUMPRODUCT(--EXACT(K303&amp;M303,$AJ$2:AJ302)),"",MAX($AK$3:AK302)+1)</f>
        <v/>
      </c>
    </row>
    <row r="304" spans="1:37" s="59" customFormat="1" ht="15" x14ac:dyDescent="0.25">
      <c r="A304" s="10">
        <f t="shared" si="28"/>
        <v>1</v>
      </c>
      <c r="B304" s="55" t="str">
        <f t="shared" si="29"/>
        <v/>
      </c>
      <c r="C304" s="55">
        <v>302</v>
      </c>
      <c r="D304" s="55" t="str">
        <f t="shared" si="27"/>
        <v/>
      </c>
      <c r="E304" s="56" t="str">
        <f t="shared" si="24"/>
        <v/>
      </c>
      <c r="F304" s="34" t="str">
        <f>IF(L304&lt;&gt;"",CONCATENATE(DIGITADOR!$B$2,$A$2,DIGITADOR!$M$1,A304),"")</f>
        <v/>
      </c>
      <c r="G304" s="36"/>
      <c r="H304" s="4"/>
      <c r="I304" s="60" t="str">
        <f t="shared" si="25"/>
        <v/>
      </c>
      <c r="J304" s="166" t="str">
        <f>IF(K304="","",INDEX('Otras referencias'!$AG:$AH,MATCH(K304,'Otras referencias'!$AG:$AG,0),2))</f>
        <v/>
      </c>
      <c r="K304" s="171"/>
      <c r="L304" s="58" t="str">
        <f>IF(J304="","",INDEX(referentes!$S:$W,MATCH(J304,referentes!$S:$S,0),1))</f>
        <v/>
      </c>
      <c r="M304" s="32"/>
      <c r="N304" s="42"/>
      <c r="O304" s="1"/>
      <c r="P304" s="225"/>
      <c r="Q304" s="226" t="str">
        <f>IF(P304="","",INDEX(referentes!$J:$K,MATCH(P304,referentes!$J:$J,0),2))</f>
        <v/>
      </c>
      <c r="R304" s="20"/>
      <c r="S304" s="26"/>
      <c r="T304" s="222"/>
      <c r="U304" s="223" t="str">
        <f>IF(T304="","",INDEX(referentes!D:E,MATCH(T304,referentes!D:D,0),2))</f>
        <v/>
      </c>
      <c r="V304" s="222"/>
      <c r="W304" s="224" t="str">
        <f>IF(V304="","",INDEX('Otras referencias'!AO:AQ,MATCH(V304,'Otras referencias'!AO:AO,0),2))</f>
        <v/>
      </c>
      <c r="X304" s="18"/>
      <c r="Y304" s="169" t="str">
        <f>IF(Z304="","",INDEX('Otras referencias'!H:I,MATCH(Z304,'Otras referencias'!I:I,0),1))</f>
        <v/>
      </c>
      <c r="Z304" s="171"/>
      <c r="AA304" s="20"/>
      <c r="AB304" s="12"/>
      <c r="AC304" s="169" t="str">
        <f>IF(AD304="","",INDEX('Otras referencias'!K:L,MATCH(AD304,'Otras referencias'!L:L,0),1))</f>
        <v/>
      </c>
      <c r="AD304" s="67"/>
      <c r="AE304" s="173" t="str">
        <f t="shared" si="26"/>
        <v>---</v>
      </c>
      <c r="AI304" s="59" t="str">
        <f>IF(V304="","",INDEX('Otras referencias'!AO:AQ,MATCH(V304,'Otras referencias'!AO:AO,0),3))</f>
        <v/>
      </c>
      <c r="AJ304" s="59" t="str">
        <f>IF(SUMPRODUCT(--EXACT(K304&amp;M304,$AJ$2:AJ303)),"",K304&amp;M304)</f>
        <v/>
      </c>
      <c r="AK304" s="59" t="str">
        <f>IF(SUMPRODUCT(--EXACT(K304&amp;M304,$AJ$2:AJ303)),"",MAX($AK$3:AK303)+1)</f>
        <v/>
      </c>
    </row>
    <row r="305" spans="1:37" s="59" customFormat="1" ht="15" x14ac:dyDescent="0.25">
      <c r="A305" s="10">
        <f t="shared" si="28"/>
        <v>1</v>
      </c>
      <c r="B305" s="55" t="str">
        <f t="shared" si="29"/>
        <v/>
      </c>
      <c r="C305" s="55">
        <v>303</v>
      </c>
      <c r="D305" s="55" t="str">
        <f t="shared" si="27"/>
        <v/>
      </c>
      <c r="E305" s="56" t="str">
        <f t="shared" si="24"/>
        <v/>
      </c>
      <c r="F305" s="34" t="str">
        <f>IF(L305&lt;&gt;"",CONCATENATE(DIGITADOR!$B$2,$A$2,DIGITADOR!$M$1,A305),"")</f>
        <v/>
      </c>
      <c r="G305" s="37"/>
      <c r="H305" s="4"/>
      <c r="I305" s="60" t="str">
        <f t="shared" si="25"/>
        <v/>
      </c>
      <c r="J305" s="166" t="str">
        <f>IF(K305="","",INDEX('Otras referencias'!$AG:$AH,MATCH(K305,'Otras referencias'!$AG:$AG,0),2))</f>
        <v/>
      </c>
      <c r="K305" s="171"/>
      <c r="L305" s="58" t="str">
        <f>IF(J305="","",INDEX(referentes!$S:$W,MATCH(J305,referentes!$S:$S,0),1))</f>
        <v/>
      </c>
      <c r="M305" s="32"/>
      <c r="N305" s="43"/>
      <c r="O305" s="1"/>
      <c r="P305" s="225"/>
      <c r="Q305" s="226" t="str">
        <f>IF(P305="","",INDEX(referentes!$J:$K,MATCH(P305,referentes!$J:$J,0),2))</f>
        <v/>
      </c>
      <c r="R305" s="21"/>
      <c r="S305" s="26"/>
      <c r="T305" s="222"/>
      <c r="U305" s="223" t="str">
        <f>IF(T305="","",INDEX(referentes!D:E,MATCH(T305,referentes!D:D,0),2))</f>
        <v/>
      </c>
      <c r="V305" s="222"/>
      <c r="W305" s="224" t="str">
        <f>IF(V305="","",INDEX('Otras referencias'!AO:AQ,MATCH(V305,'Otras referencias'!AO:AO,0),2))</f>
        <v/>
      </c>
      <c r="X305" s="18"/>
      <c r="Y305" s="169" t="str">
        <f>IF(Z305="","",INDEX('Otras referencias'!H:I,MATCH(Z305,'Otras referencias'!I:I,0),1))</f>
        <v/>
      </c>
      <c r="Z305" s="171"/>
      <c r="AA305" s="21"/>
      <c r="AB305" s="11"/>
      <c r="AC305" s="169" t="str">
        <f>IF(AD305="","",INDEX('Otras referencias'!K:L,MATCH(AD305,'Otras referencias'!L:L,0),1))</f>
        <v/>
      </c>
      <c r="AD305" s="67"/>
      <c r="AE305" s="173" t="str">
        <f t="shared" si="26"/>
        <v>---</v>
      </c>
      <c r="AI305" s="59" t="str">
        <f>IF(V305="","",INDEX('Otras referencias'!AO:AQ,MATCH(V305,'Otras referencias'!AO:AO,0),3))</f>
        <v/>
      </c>
      <c r="AJ305" s="59" t="str">
        <f>IF(SUMPRODUCT(--EXACT(K305&amp;M305,$AJ$2:AJ304)),"",K305&amp;M305)</f>
        <v/>
      </c>
      <c r="AK305" s="59" t="str">
        <f>IF(SUMPRODUCT(--EXACT(K305&amp;M305,$AJ$2:AJ304)),"",MAX($AK$3:AK304)+1)</f>
        <v/>
      </c>
    </row>
    <row r="306" spans="1:37" s="59" customFormat="1" ht="15" x14ac:dyDescent="0.25">
      <c r="A306" s="10">
        <f t="shared" si="28"/>
        <v>1</v>
      </c>
      <c r="B306" s="55" t="str">
        <f t="shared" si="29"/>
        <v/>
      </c>
      <c r="C306" s="55">
        <v>304</v>
      </c>
      <c r="D306" s="55" t="str">
        <f t="shared" si="27"/>
        <v/>
      </c>
      <c r="E306" s="56" t="str">
        <f t="shared" si="24"/>
        <v/>
      </c>
      <c r="F306" s="34" t="str">
        <f>IF(L306&lt;&gt;"",CONCATENATE(DIGITADOR!$B$2,$A$2,DIGITADOR!$M$1,A306),"")</f>
        <v/>
      </c>
      <c r="G306" s="36"/>
      <c r="H306" s="4"/>
      <c r="I306" s="60" t="str">
        <f t="shared" si="25"/>
        <v/>
      </c>
      <c r="J306" s="166" t="str">
        <f>IF(K306="","",INDEX('Otras referencias'!$AG:$AH,MATCH(K306,'Otras referencias'!$AG:$AG,0),2))</f>
        <v/>
      </c>
      <c r="K306" s="171"/>
      <c r="L306" s="58" t="str">
        <f>IF(J306="","",INDEX(referentes!$S:$W,MATCH(J306,referentes!$S:$S,0),1))</f>
        <v/>
      </c>
      <c r="M306" s="32"/>
      <c r="N306" s="42"/>
      <c r="O306" s="1"/>
      <c r="P306" s="225"/>
      <c r="Q306" s="226" t="str">
        <f>IF(P306="","",INDEX(referentes!$J:$K,MATCH(P306,referentes!$J:$J,0),2))</f>
        <v/>
      </c>
      <c r="R306" s="20"/>
      <c r="S306" s="26"/>
      <c r="T306" s="222"/>
      <c r="U306" s="223" t="str">
        <f>IF(T306="","",INDEX(referentes!D:E,MATCH(T306,referentes!D:D,0),2))</f>
        <v/>
      </c>
      <c r="V306" s="222"/>
      <c r="W306" s="224" t="str">
        <f>IF(V306="","",INDEX('Otras referencias'!AO:AQ,MATCH(V306,'Otras referencias'!AO:AO,0),2))</f>
        <v/>
      </c>
      <c r="X306" s="18"/>
      <c r="Y306" s="169" t="str">
        <f>IF(Z306="","",INDEX('Otras referencias'!H:I,MATCH(Z306,'Otras referencias'!I:I,0),1))</f>
        <v/>
      </c>
      <c r="Z306" s="171"/>
      <c r="AA306" s="20"/>
      <c r="AB306" s="12"/>
      <c r="AC306" s="169" t="str">
        <f>IF(AD306="","",INDEX('Otras referencias'!K:L,MATCH(AD306,'Otras referencias'!L:L,0),1))</f>
        <v/>
      </c>
      <c r="AD306" s="67"/>
      <c r="AE306" s="173" t="str">
        <f t="shared" si="26"/>
        <v>---</v>
      </c>
      <c r="AI306" s="59" t="str">
        <f>IF(V306="","",INDEX('Otras referencias'!AO:AQ,MATCH(V306,'Otras referencias'!AO:AO,0),3))</f>
        <v/>
      </c>
      <c r="AJ306" s="59" t="str">
        <f>IF(SUMPRODUCT(--EXACT(K306&amp;M306,$AJ$2:AJ305)),"",K306&amp;M306)</f>
        <v/>
      </c>
      <c r="AK306" s="59" t="str">
        <f>IF(SUMPRODUCT(--EXACT(K306&amp;M306,$AJ$2:AJ305)),"",MAX($AK$3:AK305)+1)</f>
        <v/>
      </c>
    </row>
    <row r="307" spans="1:37" s="59" customFormat="1" ht="15" x14ac:dyDescent="0.25">
      <c r="A307" s="10">
        <f t="shared" si="28"/>
        <v>1</v>
      </c>
      <c r="B307" s="55" t="str">
        <f t="shared" si="29"/>
        <v/>
      </c>
      <c r="C307" s="55">
        <v>305</v>
      </c>
      <c r="D307" s="55" t="str">
        <f t="shared" si="27"/>
        <v/>
      </c>
      <c r="E307" s="56" t="str">
        <f t="shared" si="24"/>
        <v/>
      </c>
      <c r="F307" s="34" t="str">
        <f>IF(L307&lt;&gt;"",CONCATENATE(DIGITADOR!$B$2,$A$2,DIGITADOR!$M$1,A307),"")</f>
        <v/>
      </c>
      <c r="G307" s="37"/>
      <c r="H307" s="4"/>
      <c r="I307" s="60" t="str">
        <f t="shared" si="25"/>
        <v/>
      </c>
      <c r="J307" s="166" t="str">
        <f>IF(K307="","",INDEX('Otras referencias'!$AG:$AH,MATCH(K307,'Otras referencias'!$AG:$AG,0),2))</f>
        <v/>
      </c>
      <c r="K307" s="171"/>
      <c r="L307" s="58" t="str">
        <f>IF(J307="","",INDEX(referentes!$S:$W,MATCH(J307,referentes!$S:$S,0),1))</f>
        <v/>
      </c>
      <c r="M307" s="32"/>
      <c r="N307" s="43"/>
      <c r="O307" s="1"/>
      <c r="P307" s="225"/>
      <c r="Q307" s="226" t="str">
        <f>IF(P307="","",INDEX(referentes!$J:$K,MATCH(P307,referentes!$J:$J,0),2))</f>
        <v/>
      </c>
      <c r="R307" s="21"/>
      <c r="S307" s="26"/>
      <c r="T307" s="222"/>
      <c r="U307" s="223" t="str">
        <f>IF(T307="","",INDEX(referentes!D:E,MATCH(T307,referentes!D:D,0),2))</f>
        <v/>
      </c>
      <c r="V307" s="222"/>
      <c r="W307" s="224" t="str">
        <f>IF(V307="","",INDEX('Otras referencias'!AO:AQ,MATCH(V307,'Otras referencias'!AO:AO,0),2))</f>
        <v/>
      </c>
      <c r="X307" s="18"/>
      <c r="Y307" s="169" t="str">
        <f>IF(Z307="","",INDEX('Otras referencias'!H:I,MATCH(Z307,'Otras referencias'!I:I,0),1))</f>
        <v/>
      </c>
      <c r="Z307" s="171"/>
      <c r="AA307" s="21"/>
      <c r="AB307" s="11"/>
      <c r="AC307" s="169" t="str">
        <f>IF(AD307="","",INDEX('Otras referencias'!K:L,MATCH(AD307,'Otras referencias'!L:L,0),1))</f>
        <v/>
      </c>
      <c r="AD307" s="67"/>
      <c r="AE307" s="173" t="str">
        <f t="shared" si="26"/>
        <v>---</v>
      </c>
      <c r="AI307" s="59" t="str">
        <f>IF(V307="","",INDEX('Otras referencias'!AO:AQ,MATCH(V307,'Otras referencias'!AO:AO,0),3))</f>
        <v/>
      </c>
      <c r="AJ307" s="59" t="str">
        <f>IF(SUMPRODUCT(--EXACT(K307&amp;M307,$AJ$2:AJ306)),"",K307&amp;M307)</f>
        <v/>
      </c>
      <c r="AK307" s="59" t="str">
        <f>IF(SUMPRODUCT(--EXACT(K307&amp;M307,$AJ$2:AJ306)),"",MAX($AK$3:AK306)+1)</f>
        <v/>
      </c>
    </row>
    <row r="308" spans="1:37" s="59" customFormat="1" ht="15" x14ac:dyDescent="0.25">
      <c r="A308" s="10">
        <f t="shared" si="28"/>
        <v>1</v>
      </c>
      <c r="B308" s="55" t="str">
        <f t="shared" si="29"/>
        <v/>
      </c>
      <c r="C308" s="55">
        <v>306</v>
      </c>
      <c r="D308" s="55" t="str">
        <f t="shared" si="27"/>
        <v/>
      </c>
      <c r="E308" s="56" t="str">
        <f t="shared" si="24"/>
        <v/>
      </c>
      <c r="F308" s="34" t="str">
        <f>IF(L308&lt;&gt;"",CONCATENATE(DIGITADOR!$B$2,$A$2,DIGITADOR!$M$1,A308),"")</f>
        <v/>
      </c>
      <c r="G308" s="36"/>
      <c r="H308" s="4"/>
      <c r="I308" s="60" t="str">
        <f t="shared" si="25"/>
        <v/>
      </c>
      <c r="J308" s="166" t="str">
        <f>IF(K308="","",INDEX('Otras referencias'!$AG:$AH,MATCH(K308,'Otras referencias'!$AG:$AG,0),2))</f>
        <v/>
      </c>
      <c r="K308" s="171"/>
      <c r="L308" s="58" t="str">
        <f>IF(J308="","",INDEX(referentes!$S:$W,MATCH(J308,referentes!$S:$S,0),1))</f>
        <v/>
      </c>
      <c r="M308" s="32"/>
      <c r="N308" s="42"/>
      <c r="O308" s="1"/>
      <c r="P308" s="225"/>
      <c r="Q308" s="226" t="str">
        <f>IF(P308="","",INDEX(referentes!$J:$K,MATCH(P308,referentes!$J:$J,0),2))</f>
        <v/>
      </c>
      <c r="R308" s="20"/>
      <c r="S308" s="26"/>
      <c r="T308" s="222"/>
      <c r="U308" s="223" t="str">
        <f>IF(T308="","",INDEX(referentes!D:E,MATCH(T308,referentes!D:D,0),2))</f>
        <v/>
      </c>
      <c r="V308" s="222"/>
      <c r="W308" s="224" t="str">
        <f>IF(V308="","",INDEX('Otras referencias'!AO:AQ,MATCH(V308,'Otras referencias'!AO:AO,0),2))</f>
        <v/>
      </c>
      <c r="X308" s="18"/>
      <c r="Y308" s="169" t="str">
        <f>IF(Z308="","",INDEX('Otras referencias'!H:I,MATCH(Z308,'Otras referencias'!I:I,0),1))</f>
        <v/>
      </c>
      <c r="Z308" s="171"/>
      <c r="AA308" s="20"/>
      <c r="AB308" s="12"/>
      <c r="AC308" s="169" t="str">
        <f>IF(AD308="","",INDEX('Otras referencias'!K:L,MATCH(AD308,'Otras referencias'!L:L,0),1))</f>
        <v/>
      </c>
      <c r="AD308" s="67"/>
      <c r="AE308" s="173" t="str">
        <f t="shared" si="26"/>
        <v>---</v>
      </c>
      <c r="AI308" s="59" t="str">
        <f>IF(V308="","",INDEX('Otras referencias'!AO:AQ,MATCH(V308,'Otras referencias'!AO:AO,0),3))</f>
        <v/>
      </c>
      <c r="AJ308" s="59" t="str">
        <f>IF(SUMPRODUCT(--EXACT(K308&amp;M308,$AJ$2:AJ307)),"",K308&amp;M308)</f>
        <v/>
      </c>
      <c r="AK308" s="59" t="str">
        <f>IF(SUMPRODUCT(--EXACT(K308&amp;M308,$AJ$2:AJ307)),"",MAX($AK$3:AK307)+1)</f>
        <v/>
      </c>
    </row>
    <row r="309" spans="1:37" s="59" customFormat="1" ht="15" x14ac:dyDescent="0.25">
      <c r="A309" s="10">
        <f t="shared" si="28"/>
        <v>1</v>
      </c>
      <c r="B309" s="55" t="str">
        <f t="shared" si="29"/>
        <v/>
      </c>
      <c r="C309" s="55">
        <v>307</v>
      </c>
      <c r="D309" s="55" t="str">
        <f t="shared" si="27"/>
        <v/>
      </c>
      <c r="E309" s="56" t="str">
        <f t="shared" si="24"/>
        <v/>
      </c>
      <c r="F309" s="34" t="str">
        <f>IF(L309&lt;&gt;"",CONCATENATE(DIGITADOR!$B$2,$A$2,DIGITADOR!$M$1,A309),"")</f>
        <v/>
      </c>
      <c r="G309" s="37"/>
      <c r="H309" s="4"/>
      <c r="I309" s="60" t="str">
        <f t="shared" si="25"/>
        <v/>
      </c>
      <c r="J309" s="166" t="str">
        <f>IF(K309="","",INDEX('Otras referencias'!$AG:$AH,MATCH(K309,'Otras referencias'!$AG:$AG,0),2))</f>
        <v/>
      </c>
      <c r="K309" s="171"/>
      <c r="L309" s="58" t="str">
        <f>IF(J309="","",INDEX(referentes!$S:$W,MATCH(J309,referentes!$S:$S,0),1))</f>
        <v/>
      </c>
      <c r="M309" s="32"/>
      <c r="N309" s="43"/>
      <c r="O309" s="1"/>
      <c r="P309" s="225"/>
      <c r="Q309" s="226" t="str">
        <f>IF(P309="","",INDEX(referentes!$J:$K,MATCH(P309,referentes!$J:$J,0),2))</f>
        <v/>
      </c>
      <c r="R309" s="21"/>
      <c r="S309" s="26"/>
      <c r="T309" s="222"/>
      <c r="U309" s="223" t="str">
        <f>IF(T309="","",INDEX(referentes!D:E,MATCH(T309,referentes!D:D,0),2))</f>
        <v/>
      </c>
      <c r="V309" s="222"/>
      <c r="W309" s="224" t="str">
        <f>IF(V309="","",INDEX('Otras referencias'!AO:AQ,MATCH(V309,'Otras referencias'!AO:AO,0),2))</f>
        <v/>
      </c>
      <c r="X309" s="18"/>
      <c r="Y309" s="169" t="str">
        <f>IF(Z309="","",INDEX('Otras referencias'!H:I,MATCH(Z309,'Otras referencias'!I:I,0),1))</f>
        <v/>
      </c>
      <c r="Z309" s="171"/>
      <c r="AA309" s="21"/>
      <c r="AB309" s="11"/>
      <c r="AC309" s="169" t="str">
        <f>IF(AD309="","",INDEX('Otras referencias'!K:L,MATCH(AD309,'Otras referencias'!L:L,0),1))</f>
        <v/>
      </c>
      <c r="AD309" s="67"/>
      <c r="AE309" s="173" t="str">
        <f t="shared" si="26"/>
        <v>---</v>
      </c>
      <c r="AI309" s="59" t="str">
        <f>IF(V309="","",INDEX('Otras referencias'!AO:AQ,MATCH(V309,'Otras referencias'!AO:AO,0),3))</f>
        <v/>
      </c>
      <c r="AJ309" s="59" t="str">
        <f>IF(SUMPRODUCT(--EXACT(K309&amp;M309,$AJ$2:AJ308)),"",K309&amp;M309)</f>
        <v/>
      </c>
      <c r="AK309" s="59" t="str">
        <f>IF(SUMPRODUCT(--EXACT(K309&amp;M309,$AJ$2:AJ308)),"",MAX($AK$3:AK308)+1)</f>
        <v/>
      </c>
    </row>
    <row r="310" spans="1:37" s="59" customFormat="1" ht="15" x14ac:dyDescent="0.25">
      <c r="A310" s="10">
        <f t="shared" si="28"/>
        <v>1</v>
      </c>
      <c r="B310" s="55" t="str">
        <f t="shared" si="29"/>
        <v/>
      </c>
      <c r="C310" s="55">
        <v>308</v>
      </c>
      <c r="D310" s="55" t="str">
        <f t="shared" si="27"/>
        <v/>
      </c>
      <c r="E310" s="56" t="str">
        <f t="shared" si="24"/>
        <v/>
      </c>
      <c r="F310" s="34" t="str">
        <f>IF(L310&lt;&gt;"",CONCATENATE(DIGITADOR!$B$2,$A$2,DIGITADOR!$M$1,A310),"")</f>
        <v/>
      </c>
      <c r="G310" s="36"/>
      <c r="H310" s="4"/>
      <c r="I310" s="60" t="str">
        <f t="shared" si="25"/>
        <v/>
      </c>
      <c r="J310" s="166" t="str">
        <f>IF(K310="","",INDEX('Otras referencias'!$AG:$AH,MATCH(K310,'Otras referencias'!$AG:$AG,0),2))</f>
        <v/>
      </c>
      <c r="K310" s="171"/>
      <c r="L310" s="58" t="str">
        <f>IF(J310="","",INDEX(referentes!$S:$W,MATCH(J310,referentes!$S:$S,0),1))</f>
        <v/>
      </c>
      <c r="M310" s="32"/>
      <c r="N310" s="42"/>
      <c r="O310" s="1"/>
      <c r="P310" s="225"/>
      <c r="Q310" s="226" t="str">
        <f>IF(P310="","",INDEX(referentes!$J:$K,MATCH(P310,referentes!$J:$J,0),2))</f>
        <v/>
      </c>
      <c r="R310" s="20"/>
      <c r="S310" s="26"/>
      <c r="T310" s="222"/>
      <c r="U310" s="223" t="str">
        <f>IF(T310="","",INDEX(referentes!D:E,MATCH(T310,referentes!D:D,0),2))</f>
        <v/>
      </c>
      <c r="V310" s="222"/>
      <c r="W310" s="224" t="str">
        <f>IF(V310="","",INDEX('Otras referencias'!AO:AQ,MATCH(V310,'Otras referencias'!AO:AO,0),2))</f>
        <v/>
      </c>
      <c r="X310" s="18"/>
      <c r="Y310" s="169" t="str">
        <f>IF(Z310="","",INDEX('Otras referencias'!H:I,MATCH(Z310,'Otras referencias'!I:I,0),1))</f>
        <v/>
      </c>
      <c r="Z310" s="171"/>
      <c r="AA310" s="20"/>
      <c r="AB310" s="12"/>
      <c r="AC310" s="169" t="str">
        <f>IF(AD310="","",INDEX('Otras referencias'!K:L,MATCH(AD310,'Otras referencias'!L:L,0),1))</f>
        <v/>
      </c>
      <c r="AD310" s="67"/>
      <c r="AE310" s="173" t="str">
        <f t="shared" si="26"/>
        <v>---</v>
      </c>
      <c r="AI310" s="59" t="str">
        <f>IF(V310="","",INDEX('Otras referencias'!AO:AQ,MATCH(V310,'Otras referencias'!AO:AO,0),3))</f>
        <v/>
      </c>
      <c r="AJ310" s="59" t="str">
        <f>IF(SUMPRODUCT(--EXACT(K310&amp;M310,$AJ$2:AJ309)),"",K310&amp;M310)</f>
        <v/>
      </c>
      <c r="AK310" s="59" t="str">
        <f>IF(SUMPRODUCT(--EXACT(K310&amp;M310,$AJ$2:AJ309)),"",MAX($AK$3:AK309)+1)</f>
        <v/>
      </c>
    </row>
    <row r="311" spans="1:37" s="59" customFormat="1" ht="15" x14ac:dyDescent="0.25">
      <c r="A311" s="10">
        <f t="shared" si="28"/>
        <v>1</v>
      </c>
      <c r="B311" s="55" t="str">
        <f t="shared" si="29"/>
        <v/>
      </c>
      <c r="C311" s="55">
        <v>309</v>
      </c>
      <c r="D311" s="55" t="str">
        <f t="shared" si="27"/>
        <v/>
      </c>
      <c r="E311" s="56" t="str">
        <f t="shared" si="24"/>
        <v/>
      </c>
      <c r="F311" s="34" t="str">
        <f>IF(L311&lt;&gt;"",CONCATENATE(DIGITADOR!$B$2,$A$2,DIGITADOR!$M$1,A311),"")</f>
        <v/>
      </c>
      <c r="G311" s="37"/>
      <c r="H311" s="4"/>
      <c r="I311" s="60" t="str">
        <f t="shared" si="25"/>
        <v/>
      </c>
      <c r="J311" s="166" t="str">
        <f>IF(K311="","",INDEX('Otras referencias'!$AG:$AH,MATCH(K311,'Otras referencias'!$AG:$AG,0),2))</f>
        <v/>
      </c>
      <c r="K311" s="171"/>
      <c r="L311" s="58" t="str">
        <f>IF(J311="","",INDEX(referentes!$S:$W,MATCH(J311,referentes!$S:$S,0),1))</f>
        <v/>
      </c>
      <c r="M311" s="32"/>
      <c r="N311" s="43"/>
      <c r="O311" s="1"/>
      <c r="P311" s="225"/>
      <c r="Q311" s="226" t="str">
        <f>IF(P311="","",INDEX(referentes!$J:$K,MATCH(P311,referentes!$J:$J,0),2))</f>
        <v/>
      </c>
      <c r="R311" s="21"/>
      <c r="S311" s="26"/>
      <c r="T311" s="222"/>
      <c r="U311" s="223" t="str">
        <f>IF(T311="","",INDEX(referentes!D:E,MATCH(T311,referentes!D:D,0),2))</f>
        <v/>
      </c>
      <c r="V311" s="222"/>
      <c r="W311" s="224" t="str">
        <f>IF(V311="","",INDEX('Otras referencias'!AO:AQ,MATCH(V311,'Otras referencias'!AO:AO,0),2))</f>
        <v/>
      </c>
      <c r="X311" s="18"/>
      <c r="Y311" s="169" t="str">
        <f>IF(Z311="","",INDEX('Otras referencias'!H:I,MATCH(Z311,'Otras referencias'!I:I,0),1))</f>
        <v/>
      </c>
      <c r="Z311" s="171"/>
      <c r="AA311" s="21"/>
      <c r="AB311" s="11"/>
      <c r="AC311" s="169" t="str">
        <f>IF(AD311="","",INDEX('Otras referencias'!K:L,MATCH(AD311,'Otras referencias'!L:L,0),1))</f>
        <v/>
      </c>
      <c r="AD311" s="67"/>
      <c r="AE311" s="173" t="str">
        <f t="shared" si="26"/>
        <v>---</v>
      </c>
      <c r="AI311" s="59" t="str">
        <f>IF(V311="","",INDEX('Otras referencias'!AO:AQ,MATCH(V311,'Otras referencias'!AO:AO,0),3))</f>
        <v/>
      </c>
      <c r="AJ311" s="59" t="str">
        <f>IF(SUMPRODUCT(--EXACT(K311&amp;M311,$AJ$2:AJ310)),"",K311&amp;M311)</f>
        <v/>
      </c>
      <c r="AK311" s="59" t="str">
        <f>IF(SUMPRODUCT(--EXACT(K311&amp;M311,$AJ$2:AJ310)),"",MAX($AK$3:AK310)+1)</f>
        <v/>
      </c>
    </row>
    <row r="312" spans="1:37" s="59" customFormat="1" ht="15" x14ac:dyDescent="0.25">
      <c r="A312" s="10">
        <f t="shared" si="28"/>
        <v>1</v>
      </c>
      <c r="B312" s="55" t="str">
        <f t="shared" si="29"/>
        <v/>
      </c>
      <c r="C312" s="55">
        <v>310</v>
      </c>
      <c r="D312" s="55" t="str">
        <f t="shared" si="27"/>
        <v/>
      </c>
      <c r="E312" s="56" t="str">
        <f t="shared" si="24"/>
        <v/>
      </c>
      <c r="F312" s="34" t="str">
        <f>IF(L312&lt;&gt;"",CONCATENATE(DIGITADOR!$B$2,$A$2,DIGITADOR!$M$1,A312),"")</f>
        <v/>
      </c>
      <c r="G312" s="36"/>
      <c r="H312" s="4"/>
      <c r="I312" s="60" t="str">
        <f t="shared" si="25"/>
        <v/>
      </c>
      <c r="J312" s="166" t="str">
        <f>IF(K312="","",INDEX('Otras referencias'!$AG:$AH,MATCH(K312,'Otras referencias'!$AG:$AG,0),2))</f>
        <v/>
      </c>
      <c r="K312" s="171"/>
      <c r="L312" s="58" t="str">
        <f>IF(J312="","",INDEX(referentes!$S:$W,MATCH(J312,referentes!$S:$S,0),1))</f>
        <v/>
      </c>
      <c r="M312" s="32"/>
      <c r="N312" s="42"/>
      <c r="O312" s="1"/>
      <c r="P312" s="225"/>
      <c r="Q312" s="226" t="str">
        <f>IF(P312="","",INDEX(referentes!$J:$K,MATCH(P312,referentes!$J:$J,0),2))</f>
        <v/>
      </c>
      <c r="R312" s="20"/>
      <c r="S312" s="26"/>
      <c r="T312" s="222"/>
      <c r="U312" s="223" t="str">
        <f>IF(T312="","",INDEX(referentes!D:E,MATCH(T312,referentes!D:D,0),2))</f>
        <v/>
      </c>
      <c r="V312" s="222"/>
      <c r="W312" s="224" t="str">
        <f>IF(V312="","",INDEX('Otras referencias'!AO:AQ,MATCH(V312,'Otras referencias'!AO:AO,0),2))</f>
        <v/>
      </c>
      <c r="X312" s="18"/>
      <c r="Y312" s="169" t="str">
        <f>IF(Z312="","",INDEX('Otras referencias'!H:I,MATCH(Z312,'Otras referencias'!I:I,0),1))</f>
        <v/>
      </c>
      <c r="Z312" s="171"/>
      <c r="AA312" s="20"/>
      <c r="AB312" s="12"/>
      <c r="AC312" s="169" t="str">
        <f>IF(AD312="","",INDEX('Otras referencias'!K:L,MATCH(AD312,'Otras referencias'!L:L,0),1))</f>
        <v/>
      </c>
      <c r="AD312" s="67"/>
      <c r="AE312" s="173" t="str">
        <f t="shared" si="26"/>
        <v>---</v>
      </c>
      <c r="AI312" s="59" t="str">
        <f>IF(V312="","",INDEX('Otras referencias'!AO:AQ,MATCH(V312,'Otras referencias'!AO:AO,0),3))</f>
        <v/>
      </c>
      <c r="AJ312" s="59" t="str">
        <f>IF(SUMPRODUCT(--EXACT(K312&amp;M312,$AJ$2:AJ311)),"",K312&amp;M312)</f>
        <v/>
      </c>
      <c r="AK312" s="59" t="str">
        <f>IF(SUMPRODUCT(--EXACT(K312&amp;M312,$AJ$2:AJ311)),"",MAX($AK$3:AK311)+1)</f>
        <v/>
      </c>
    </row>
    <row r="313" spans="1:37" s="59" customFormat="1" ht="15" x14ac:dyDescent="0.25">
      <c r="A313" s="10">
        <f t="shared" si="28"/>
        <v>1</v>
      </c>
      <c r="B313" s="55" t="str">
        <f t="shared" si="29"/>
        <v/>
      </c>
      <c r="C313" s="55">
        <v>311</v>
      </c>
      <c r="D313" s="55" t="str">
        <f t="shared" si="27"/>
        <v/>
      </c>
      <c r="E313" s="56" t="str">
        <f t="shared" si="24"/>
        <v/>
      </c>
      <c r="F313" s="34" t="str">
        <f>IF(L313&lt;&gt;"",CONCATENATE(DIGITADOR!$B$2,$A$2,DIGITADOR!$M$1,A313),"")</f>
        <v/>
      </c>
      <c r="G313" s="37"/>
      <c r="H313" s="4"/>
      <c r="I313" s="60" t="str">
        <f t="shared" si="25"/>
        <v/>
      </c>
      <c r="J313" s="166" t="str">
        <f>IF(K313="","",INDEX('Otras referencias'!$AG:$AH,MATCH(K313,'Otras referencias'!$AG:$AG,0),2))</f>
        <v/>
      </c>
      <c r="K313" s="171"/>
      <c r="L313" s="58" t="str">
        <f>IF(J313="","",INDEX(referentes!$S:$W,MATCH(J313,referentes!$S:$S,0),1))</f>
        <v/>
      </c>
      <c r="M313" s="32"/>
      <c r="N313" s="43"/>
      <c r="O313" s="1"/>
      <c r="P313" s="225"/>
      <c r="Q313" s="226" t="str">
        <f>IF(P313="","",INDEX(referentes!$J:$K,MATCH(P313,referentes!$J:$J,0),2))</f>
        <v/>
      </c>
      <c r="R313" s="21"/>
      <c r="S313" s="26"/>
      <c r="T313" s="222"/>
      <c r="U313" s="223" t="str">
        <f>IF(T313="","",INDEX(referentes!D:E,MATCH(T313,referentes!D:D,0),2))</f>
        <v/>
      </c>
      <c r="V313" s="222"/>
      <c r="W313" s="224" t="str">
        <f>IF(V313="","",INDEX('Otras referencias'!AO:AQ,MATCH(V313,'Otras referencias'!AO:AO,0),2))</f>
        <v/>
      </c>
      <c r="X313" s="18"/>
      <c r="Y313" s="169" t="str">
        <f>IF(Z313="","",INDEX('Otras referencias'!H:I,MATCH(Z313,'Otras referencias'!I:I,0),1))</f>
        <v/>
      </c>
      <c r="Z313" s="171"/>
      <c r="AA313" s="21"/>
      <c r="AB313" s="11"/>
      <c r="AC313" s="169" t="str">
        <f>IF(AD313="","",INDEX('Otras referencias'!K:L,MATCH(AD313,'Otras referencias'!L:L,0),1))</f>
        <v/>
      </c>
      <c r="AD313" s="67"/>
      <c r="AE313" s="173" t="str">
        <f t="shared" si="26"/>
        <v>---</v>
      </c>
      <c r="AI313" s="59" t="str">
        <f>IF(V313="","",INDEX('Otras referencias'!AO:AQ,MATCH(V313,'Otras referencias'!AO:AO,0),3))</f>
        <v/>
      </c>
      <c r="AJ313" s="59" t="str">
        <f>IF(SUMPRODUCT(--EXACT(K313&amp;M313,$AJ$2:AJ312)),"",K313&amp;M313)</f>
        <v/>
      </c>
      <c r="AK313" s="59" t="str">
        <f>IF(SUMPRODUCT(--EXACT(K313&amp;M313,$AJ$2:AJ312)),"",MAX($AK$3:AK312)+1)</f>
        <v/>
      </c>
    </row>
    <row r="314" spans="1:37" s="59" customFormat="1" ht="15" x14ac:dyDescent="0.25">
      <c r="A314" s="10">
        <f t="shared" si="28"/>
        <v>1</v>
      </c>
      <c r="B314" s="55" t="str">
        <f t="shared" si="29"/>
        <v/>
      </c>
      <c r="C314" s="55">
        <v>312</v>
      </c>
      <c r="D314" s="55" t="str">
        <f t="shared" si="27"/>
        <v/>
      </c>
      <c r="E314" s="56" t="str">
        <f t="shared" si="24"/>
        <v/>
      </c>
      <c r="F314" s="34" t="str">
        <f>IF(L314&lt;&gt;"",CONCATENATE(DIGITADOR!$B$2,$A$2,DIGITADOR!$M$1,A314),"")</f>
        <v/>
      </c>
      <c r="G314" s="36"/>
      <c r="H314" s="4"/>
      <c r="I314" s="60" t="str">
        <f t="shared" si="25"/>
        <v/>
      </c>
      <c r="J314" s="166" t="str">
        <f>IF(K314="","",INDEX('Otras referencias'!$AG:$AH,MATCH(K314,'Otras referencias'!$AG:$AG,0),2))</f>
        <v/>
      </c>
      <c r="K314" s="171"/>
      <c r="L314" s="58" t="str">
        <f>IF(J314="","",INDEX(referentes!$S:$W,MATCH(J314,referentes!$S:$S,0),1))</f>
        <v/>
      </c>
      <c r="M314" s="32"/>
      <c r="N314" s="42"/>
      <c r="O314" s="1"/>
      <c r="P314" s="225"/>
      <c r="Q314" s="226" t="str">
        <f>IF(P314="","",INDEX(referentes!$J:$K,MATCH(P314,referentes!$J:$J,0),2))</f>
        <v/>
      </c>
      <c r="R314" s="20"/>
      <c r="S314" s="26"/>
      <c r="T314" s="222"/>
      <c r="U314" s="223" t="str">
        <f>IF(T314="","",INDEX(referentes!D:E,MATCH(T314,referentes!D:D,0),2))</f>
        <v/>
      </c>
      <c r="V314" s="222"/>
      <c r="W314" s="224" t="str">
        <f>IF(V314="","",INDEX('Otras referencias'!AO:AQ,MATCH(V314,'Otras referencias'!AO:AO,0),2))</f>
        <v/>
      </c>
      <c r="X314" s="18"/>
      <c r="Y314" s="169" t="str">
        <f>IF(Z314="","",INDEX('Otras referencias'!H:I,MATCH(Z314,'Otras referencias'!I:I,0),1))</f>
        <v/>
      </c>
      <c r="Z314" s="171"/>
      <c r="AA314" s="20"/>
      <c r="AB314" s="12"/>
      <c r="AC314" s="169" t="str">
        <f>IF(AD314="","",INDEX('Otras referencias'!K:L,MATCH(AD314,'Otras referencias'!L:L,0),1))</f>
        <v/>
      </c>
      <c r="AD314" s="67"/>
      <c r="AE314" s="173" t="str">
        <f t="shared" si="26"/>
        <v>---</v>
      </c>
      <c r="AI314" s="59" t="str">
        <f>IF(V314="","",INDEX('Otras referencias'!AO:AQ,MATCH(V314,'Otras referencias'!AO:AO,0),3))</f>
        <v/>
      </c>
      <c r="AJ314" s="59" t="str">
        <f>IF(SUMPRODUCT(--EXACT(K314&amp;M314,$AJ$2:AJ313)),"",K314&amp;M314)</f>
        <v/>
      </c>
      <c r="AK314" s="59" t="str">
        <f>IF(SUMPRODUCT(--EXACT(K314&amp;M314,$AJ$2:AJ313)),"",MAX($AK$3:AK313)+1)</f>
        <v/>
      </c>
    </row>
    <row r="315" spans="1:37" s="59" customFormat="1" ht="15" x14ac:dyDescent="0.25">
      <c r="A315" s="10">
        <f t="shared" si="28"/>
        <v>1</v>
      </c>
      <c r="B315" s="55" t="str">
        <f t="shared" si="29"/>
        <v/>
      </c>
      <c r="C315" s="55">
        <v>313</v>
      </c>
      <c r="D315" s="55" t="str">
        <f t="shared" si="27"/>
        <v/>
      </c>
      <c r="E315" s="56" t="str">
        <f t="shared" si="24"/>
        <v/>
      </c>
      <c r="F315" s="34" t="str">
        <f>IF(L315&lt;&gt;"",CONCATENATE(DIGITADOR!$B$2,$A$2,DIGITADOR!$M$1,A315),"")</f>
        <v/>
      </c>
      <c r="G315" s="37"/>
      <c r="H315" s="4"/>
      <c r="I315" s="60" t="str">
        <f t="shared" si="25"/>
        <v/>
      </c>
      <c r="J315" s="166" t="str">
        <f>IF(K315="","",INDEX('Otras referencias'!$AG:$AH,MATCH(K315,'Otras referencias'!$AG:$AG,0),2))</f>
        <v/>
      </c>
      <c r="K315" s="171"/>
      <c r="L315" s="58" t="str">
        <f>IF(J315="","",INDEX(referentes!$S:$W,MATCH(J315,referentes!$S:$S,0),1))</f>
        <v/>
      </c>
      <c r="M315" s="32"/>
      <c r="N315" s="43"/>
      <c r="O315" s="1"/>
      <c r="P315" s="225"/>
      <c r="Q315" s="226" t="str">
        <f>IF(P315="","",INDEX(referentes!$J:$K,MATCH(P315,referentes!$J:$J,0),2))</f>
        <v/>
      </c>
      <c r="R315" s="21"/>
      <c r="S315" s="26"/>
      <c r="T315" s="222"/>
      <c r="U315" s="223" t="str">
        <f>IF(T315="","",INDEX(referentes!D:E,MATCH(T315,referentes!D:D,0),2))</f>
        <v/>
      </c>
      <c r="V315" s="222"/>
      <c r="W315" s="224" t="str">
        <f>IF(V315="","",INDEX('Otras referencias'!AO:AQ,MATCH(V315,'Otras referencias'!AO:AO,0),2))</f>
        <v/>
      </c>
      <c r="X315" s="18"/>
      <c r="Y315" s="169" t="str">
        <f>IF(Z315="","",INDEX('Otras referencias'!H:I,MATCH(Z315,'Otras referencias'!I:I,0),1))</f>
        <v/>
      </c>
      <c r="Z315" s="171"/>
      <c r="AA315" s="21"/>
      <c r="AB315" s="11"/>
      <c r="AC315" s="169" t="str">
        <f>IF(AD315="","",INDEX('Otras referencias'!K:L,MATCH(AD315,'Otras referencias'!L:L,0),1))</f>
        <v/>
      </c>
      <c r="AD315" s="67"/>
      <c r="AE315" s="173" t="str">
        <f t="shared" si="26"/>
        <v>---</v>
      </c>
      <c r="AI315" s="59" t="str">
        <f>IF(V315="","",INDEX('Otras referencias'!AO:AQ,MATCH(V315,'Otras referencias'!AO:AO,0),3))</f>
        <v/>
      </c>
      <c r="AJ315" s="59" t="str">
        <f>IF(SUMPRODUCT(--EXACT(K315&amp;M315,$AJ$2:AJ314)),"",K315&amp;M315)</f>
        <v/>
      </c>
      <c r="AK315" s="59" t="str">
        <f>IF(SUMPRODUCT(--EXACT(K315&amp;M315,$AJ$2:AJ314)),"",MAX($AK$3:AK314)+1)</f>
        <v/>
      </c>
    </row>
    <row r="316" spans="1:37" s="59" customFormat="1" ht="15" x14ac:dyDescent="0.25">
      <c r="A316" s="10">
        <f t="shared" si="28"/>
        <v>1</v>
      </c>
      <c r="B316" s="55" t="str">
        <f t="shared" si="29"/>
        <v/>
      </c>
      <c r="C316" s="55">
        <v>314</v>
      </c>
      <c r="D316" s="55" t="str">
        <f t="shared" si="27"/>
        <v/>
      </c>
      <c r="E316" s="56" t="str">
        <f t="shared" si="24"/>
        <v/>
      </c>
      <c r="F316" s="34" t="str">
        <f>IF(L316&lt;&gt;"",CONCATENATE(DIGITADOR!$B$2,$A$2,DIGITADOR!$M$1,A316),"")</f>
        <v/>
      </c>
      <c r="G316" s="36"/>
      <c r="H316" s="4"/>
      <c r="I316" s="60" t="str">
        <f t="shared" si="25"/>
        <v/>
      </c>
      <c r="J316" s="166" t="str">
        <f>IF(K316="","",INDEX('Otras referencias'!$AG:$AH,MATCH(K316,'Otras referencias'!$AG:$AG,0),2))</f>
        <v/>
      </c>
      <c r="K316" s="171"/>
      <c r="L316" s="58" t="str">
        <f>IF(J316="","",INDEX(referentes!$S:$W,MATCH(J316,referentes!$S:$S,0),1))</f>
        <v/>
      </c>
      <c r="M316" s="32"/>
      <c r="N316" s="42"/>
      <c r="O316" s="1"/>
      <c r="P316" s="225"/>
      <c r="Q316" s="226" t="str">
        <f>IF(P316="","",INDEX(referentes!$J:$K,MATCH(P316,referentes!$J:$J,0),2))</f>
        <v/>
      </c>
      <c r="R316" s="20"/>
      <c r="S316" s="26"/>
      <c r="T316" s="222"/>
      <c r="U316" s="223" t="str">
        <f>IF(T316="","",INDEX(referentes!D:E,MATCH(T316,referentes!D:D,0),2))</f>
        <v/>
      </c>
      <c r="V316" s="222"/>
      <c r="W316" s="224" t="str">
        <f>IF(V316="","",INDEX('Otras referencias'!AO:AQ,MATCH(V316,'Otras referencias'!AO:AO,0),2))</f>
        <v/>
      </c>
      <c r="X316" s="18"/>
      <c r="Y316" s="169" t="str">
        <f>IF(Z316="","",INDEX('Otras referencias'!H:I,MATCH(Z316,'Otras referencias'!I:I,0),1))</f>
        <v/>
      </c>
      <c r="Z316" s="171"/>
      <c r="AA316" s="20"/>
      <c r="AB316" s="12"/>
      <c r="AC316" s="169" t="str">
        <f>IF(AD316="","",INDEX('Otras referencias'!K:L,MATCH(AD316,'Otras referencias'!L:L,0),1))</f>
        <v/>
      </c>
      <c r="AD316" s="67"/>
      <c r="AE316" s="173" t="str">
        <f t="shared" si="26"/>
        <v>---</v>
      </c>
      <c r="AI316" s="59" t="str">
        <f>IF(V316="","",INDEX('Otras referencias'!AO:AQ,MATCH(V316,'Otras referencias'!AO:AO,0),3))</f>
        <v/>
      </c>
      <c r="AJ316" s="59" t="str">
        <f>IF(SUMPRODUCT(--EXACT(K316&amp;M316,$AJ$2:AJ315)),"",K316&amp;M316)</f>
        <v/>
      </c>
      <c r="AK316" s="59" t="str">
        <f>IF(SUMPRODUCT(--EXACT(K316&amp;M316,$AJ$2:AJ315)),"",MAX($AK$3:AK315)+1)</f>
        <v/>
      </c>
    </row>
    <row r="317" spans="1:37" s="59" customFormat="1" ht="15" x14ac:dyDescent="0.25">
      <c r="A317" s="10">
        <f t="shared" si="28"/>
        <v>1</v>
      </c>
      <c r="B317" s="55" t="str">
        <f t="shared" si="29"/>
        <v/>
      </c>
      <c r="C317" s="55">
        <v>315</v>
      </c>
      <c r="D317" s="55" t="str">
        <f t="shared" si="27"/>
        <v/>
      </c>
      <c r="E317" s="56" t="str">
        <f t="shared" si="24"/>
        <v/>
      </c>
      <c r="F317" s="34" t="str">
        <f>IF(L317&lt;&gt;"",CONCATENATE(DIGITADOR!$B$2,$A$2,DIGITADOR!$M$1,A317),"")</f>
        <v/>
      </c>
      <c r="G317" s="37"/>
      <c r="H317" s="4"/>
      <c r="I317" s="60" t="str">
        <f t="shared" si="25"/>
        <v/>
      </c>
      <c r="J317" s="166" t="str">
        <f>IF(K317="","",INDEX('Otras referencias'!$AG:$AH,MATCH(K317,'Otras referencias'!$AG:$AG,0),2))</f>
        <v/>
      </c>
      <c r="K317" s="171"/>
      <c r="L317" s="58" t="str">
        <f>IF(J317="","",INDEX(referentes!$S:$W,MATCH(J317,referentes!$S:$S,0),1))</f>
        <v/>
      </c>
      <c r="M317" s="32"/>
      <c r="N317" s="43"/>
      <c r="O317" s="1"/>
      <c r="P317" s="225"/>
      <c r="Q317" s="226" t="str">
        <f>IF(P317="","",INDEX(referentes!$J:$K,MATCH(P317,referentes!$J:$J,0),2))</f>
        <v/>
      </c>
      <c r="R317" s="21"/>
      <c r="S317" s="26"/>
      <c r="T317" s="222"/>
      <c r="U317" s="223" t="str">
        <f>IF(T317="","",INDEX(referentes!D:E,MATCH(T317,referentes!D:D,0),2))</f>
        <v/>
      </c>
      <c r="V317" s="222"/>
      <c r="W317" s="224" t="str">
        <f>IF(V317="","",INDEX('Otras referencias'!AO:AQ,MATCH(V317,'Otras referencias'!AO:AO,0),2))</f>
        <v/>
      </c>
      <c r="X317" s="18"/>
      <c r="Y317" s="169" t="str">
        <f>IF(Z317="","",INDEX('Otras referencias'!H:I,MATCH(Z317,'Otras referencias'!I:I,0),1))</f>
        <v/>
      </c>
      <c r="Z317" s="171"/>
      <c r="AA317" s="21"/>
      <c r="AB317" s="11"/>
      <c r="AC317" s="169" t="str">
        <f>IF(AD317="","",INDEX('Otras referencias'!K:L,MATCH(AD317,'Otras referencias'!L:L,0),1))</f>
        <v/>
      </c>
      <c r="AD317" s="67"/>
      <c r="AE317" s="173" t="str">
        <f t="shared" si="26"/>
        <v>---</v>
      </c>
      <c r="AI317" s="59" t="str">
        <f>IF(V317="","",INDEX('Otras referencias'!AO:AQ,MATCH(V317,'Otras referencias'!AO:AO,0),3))</f>
        <v/>
      </c>
      <c r="AJ317" s="59" t="str">
        <f>IF(SUMPRODUCT(--EXACT(K317&amp;M317,$AJ$2:AJ316)),"",K317&amp;M317)</f>
        <v/>
      </c>
      <c r="AK317" s="59" t="str">
        <f>IF(SUMPRODUCT(--EXACT(K317&amp;M317,$AJ$2:AJ316)),"",MAX($AK$3:AK316)+1)</f>
        <v/>
      </c>
    </row>
    <row r="318" spans="1:37" s="59" customFormat="1" ht="15" x14ac:dyDescent="0.25">
      <c r="A318" s="10">
        <f t="shared" si="28"/>
        <v>1</v>
      </c>
      <c r="B318" s="55" t="str">
        <f t="shared" si="29"/>
        <v/>
      </c>
      <c r="C318" s="55">
        <v>316</v>
      </c>
      <c r="D318" s="55" t="str">
        <f t="shared" si="27"/>
        <v/>
      </c>
      <c r="E318" s="56" t="str">
        <f t="shared" si="24"/>
        <v/>
      </c>
      <c r="F318" s="34" t="str">
        <f>IF(L318&lt;&gt;"",CONCATENATE(DIGITADOR!$B$2,$A$2,DIGITADOR!$M$1,A318),"")</f>
        <v/>
      </c>
      <c r="G318" s="36"/>
      <c r="H318" s="4"/>
      <c r="I318" s="60" t="str">
        <f t="shared" si="25"/>
        <v/>
      </c>
      <c r="J318" s="166" t="str">
        <f>IF(K318="","",INDEX('Otras referencias'!$AG:$AH,MATCH(K318,'Otras referencias'!$AG:$AG,0),2))</f>
        <v/>
      </c>
      <c r="K318" s="171"/>
      <c r="L318" s="58" t="str">
        <f>IF(J318="","",INDEX(referentes!$S:$W,MATCH(J318,referentes!$S:$S,0),1))</f>
        <v/>
      </c>
      <c r="M318" s="32"/>
      <c r="N318" s="42"/>
      <c r="O318" s="1"/>
      <c r="P318" s="225"/>
      <c r="Q318" s="226" t="str">
        <f>IF(P318="","",INDEX(referentes!$J:$K,MATCH(P318,referentes!$J:$J,0),2))</f>
        <v/>
      </c>
      <c r="R318" s="20"/>
      <c r="S318" s="26"/>
      <c r="T318" s="222"/>
      <c r="U318" s="223" t="str">
        <f>IF(T318="","",INDEX(referentes!D:E,MATCH(T318,referentes!D:D,0),2))</f>
        <v/>
      </c>
      <c r="V318" s="222"/>
      <c r="W318" s="224" t="str">
        <f>IF(V318="","",INDEX('Otras referencias'!AO:AQ,MATCH(V318,'Otras referencias'!AO:AO,0),2))</f>
        <v/>
      </c>
      <c r="X318" s="18"/>
      <c r="Y318" s="169" t="str">
        <f>IF(Z318="","",INDEX('Otras referencias'!H:I,MATCH(Z318,'Otras referencias'!I:I,0),1))</f>
        <v/>
      </c>
      <c r="Z318" s="171"/>
      <c r="AA318" s="20"/>
      <c r="AB318" s="12"/>
      <c r="AC318" s="169" t="str">
        <f>IF(AD318="","",INDEX('Otras referencias'!K:L,MATCH(AD318,'Otras referencias'!L:L,0),1))</f>
        <v/>
      </c>
      <c r="AD318" s="67"/>
      <c r="AE318" s="173" t="str">
        <f t="shared" si="26"/>
        <v>---</v>
      </c>
      <c r="AI318" s="59" t="str">
        <f>IF(V318="","",INDEX('Otras referencias'!AO:AQ,MATCH(V318,'Otras referencias'!AO:AO,0),3))</f>
        <v/>
      </c>
      <c r="AJ318" s="59" t="str">
        <f>IF(SUMPRODUCT(--EXACT(K318&amp;M318,$AJ$2:AJ317)),"",K318&amp;M318)</f>
        <v/>
      </c>
      <c r="AK318" s="59" t="str">
        <f>IF(SUMPRODUCT(--EXACT(K318&amp;M318,$AJ$2:AJ317)),"",MAX($AK$3:AK317)+1)</f>
        <v/>
      </c>
    </row>
    <row r="319" spans="1:37" s="59" customFormat="1" ht="15" x14ac:dyDescent="0.25">
      <c r="A319" s="10">
        <f t="shared" si="28"/>
        <v>1</v>
      </c>
      <c r="B319" s="55" t="str">
        <f t="shared" si="29"/>
        <v/>
      </c>
      <c r="C319" s="55">
        <v>317</v>
      </c>
      <c r="D319" s="55" t="str">
        <f t="shared" si="27"/>
        <v/>
      </c>
      <c r="E319" s="56" t="str">
        <f t="shared" si="24"/>
        <v/>
      </c>
      <c r="F319" s="34" t="str">
        <f>IF(L319&lt;&gt;"",CONCATENATE(DIGITADOR!$B$2,$A$2,DIGITADOR!$M$1,A319),"")</f>
        <v/>
      </c>
      <c r="G319" s="37"/>
      <c r="H319" s="4"/>
      <c r="I319" s="60" t="str">
        <f t="shared" si="25"/>
        <v/>
      </c>
      <c r="J319" s="166" t="str">
        <f>IF(K319="","",INDEX('Otras referencias'!$AG:$AH,MATCH(K319,'Otras referencias'!$AG:$AG,0),2))</f>
        <v/>
      </c>
      <c r="K319" s="171"/>
      <c r="L319" s="58" t="str">
        <f>IF(J319="","",INDEX(referentes!$S:$W,MATCH(J319,referentes!$S:$S,0),1))</f>
        <v/>
      </c>
      <c r="M319" s="32"/>
      <c r="N319" s="43"/>
      <c r="O319" s="1"/>
      <c r="P319" s="225"/>
      <c r="Q319" s="226" t="str">
        <f>IF(P319="","",INDEX(referentes!$J:$K,MATCH(P319,referentes!$J:$J,0),2))</f>
        <v/>
      </c>
      <c r="R319" s="21"/>
      <c r="S319" s="26"/>
      <c r="T319" s="222"/>
      <c r="U319" s="223" t="str">
        <f>IF(T319="","",INDEX(referentes!D:E,MATCH(T319,referentes!D:D,0),2))</f>
        <v/>
      </c>
      <c r="V319" s="222"/>
      <c r="W319" s="224" t="str">
        <f>IF(V319="","",INDEX('Otras referencias'!AO:AQ,MATCH(V319,'Otras referencias'!AO:AO,0),2))</f>
        <v/>
      </c>
      <c r="X319" s="18"/>
      <c r="Y319" s="169" t="str">
        <f>IF(Z319="","",INDEX('Otras referencias'!H:I,MATCH(Z319,'Otras referencias'!I:I,0),1))</f>
        <v/>
      </c>
      <c r="Z319" s="171"/>
      <c r="AA319" s="21"/>
      <c r="AB319" s="11"/>
      <c r="AC319" s="169" t="str">
        <f>IF(AD319="","",INDEX('Otras referencias'!K:L,MATCH(AD319,'Otras referencias'!L:L,0),1))</f>
        <v/>
      </c>
      <c r="AD319" s="67"/>
      <c r="AE319" s="173" t="str">
        <f t="shared" si="26"/>
        <v>---</v>
      </c>
      <c r="AI319" s="59" t="str">
        <f>IF(V319="","",INDEX('Otras referencias'!AO:AQ,MATCH(V319,'Otras referencias'!AO:AO,0),3))</f>
        <v/>
      </c>
      <c r="AJ319" s="59" t="str">
        <f>IF(SUMPRODUCT(--EXACT(K319&amp;M319,$AJ$2:AJ318)),"",K319&amp;M319)</f>
        <v/>
      </c>
      <c r="AK319" s="59" t="str">
        <f>IF(SUMPRODUCT(--EXACT(K319&amp;M319,$AJ$2:AJ318)),"",MAX($AK$3:AK318)+1)</f>
        <v/>
      </c>
    </row>
    <row r="320" spans="1:37" s="59" customFormat="1" ht="15" x14ac:dyDescent="0.25">
      <c r="A320" s="10">
        <f t="shared" si="28"/>
        <v>1</v>
      </c>
      <c r="B320" s="55" t="str">
        <f t="shared" si="29"/>
        <v/>
      </c>
      <c r="C320" s="55">
        <v>318</v>
      </c>
      <c r="D320" s="55" t="str">
        <f t="shared" si="27"/>
        <v/>
      </c>
      <c r="E320" s="56" t="str">
        <f t="shared" si="24"/>
        <v/>
      </c>
      <c r="F320" s="34" t="str">
        <f>IF(L320&lt;&gt;"",CONCATENATE(DIGITADOR!$B$2,$A$2,DIGITADOR!$M$1,A320),"")</f>
        <v/>
      </c>
      <c r="G320" s="36"/>
      <c r="H320" s="4"/>
      <c r="I320" s="60" t="str">
        <f t="shared" si="25"/>
        <v/>
      </c>
      <c r="J320" s="166" t="str">
        <f>IF(K320="","",INDEX('Otras referencias'!$AG:$AH,MATCH(K320,'Otras referencias'!$AG:$AG,0),2))</f>
        <v/>
      </c>
      <c r="K320" s="171"/>
      <c r="L320" s="58" t="str">
        <f>IF(J320="","",INDEX(referentes!$S:$W,MATCH(J320,referentes!$S:$S,0),1))</f>
        <v/>
      </c>
      <c r="M320" s="32"/>
      <c r="N320" s="42"/>
      <c r="O320" s="1"/>
      <c r="P320" s="225"/>
      <c r="Q320" s="226" t="str">
        <f>IF(P320="","",INDEX(referentes!$J:$K,MATCH(P320,referentes!$J:$J,0),2))</f>
        <v/>
      </c>
      <c r="R320" s="20"/>
      <c r="S320" s="26"/>
      <c r="T320" s="222"/>
      <c r="U320" s="223" t="str">
        <f>IF(T320="","",INDEX(referentes!D:E,MATCH(T320,referentes!D:D,0),2))</f>
        <v/>
      </c>
      <c r="V320" s="222"/>
      <c r="W320" s="224" t="str">
        <f>IF(V320="","",INDEX('Otras referencias'!AO:AQ,MATCH(V320,'Otras referencias'!AO:AO,0),2))</f>
        <v/>
      </c>
      <c r="X320" s="18"/>
      <c r="Y320" s="169" t="str">
        <f>IF(Z320="","",INDEX('Otras referencias'!H:I,MATCH(Z320,'Otras referencias'!I:I,0),1))</f>
        <v/>
      </c>
      <c r="Z320" s="171"/>
      <c r="AA320" s="20"/>
      <c r="AB320" s="12"/>
      <c r="AC320" s="169" t="str">
        <f>IF(AD320="","",INDEX('Otras referencias'!K:L,MATCH(AD320,'Otras referencias'!L:L,0),1))</f>
        <v/>
      </c>
      <c r="AD320" s="67"/>
      <c r="AE320" s="173" t="str">
        <f t="shared" si="26"/>
        <v>---</v>
      </c>
      <c r="AI320" s="59" t="str">
        <f>IF(V320="","",INDEX('Otras referencias'!AO:AQ,MATCH(V320,'Otras referencias'!AO:AO,0),3))</f>
        <v/>
      </c>
      <c r="AJ320" s="59" t="str">
        <f>IF(SUMPRODUCT(--EXACT(K320&amp;M320,$AJ$2:AJ319)),"",K320&amp;M320)</f>
        <v/>
      </c>
      <c r="AK320" s="59" t="str">
        <f>IF(SUMPRODUCT(--EXACT(K320&amp;M320,$AJ$2:AJ319)),"",MAX($AK$3:AK319)+1)</f>
        <v/>
      </c>
    </row>
    <row r="321" spans="1:37" s="59" customFormat="1" ht="15" x14ac:dyDescent="0.25">
      <c r="A321" s="10">
        <f t="shared" si="28"/>
        <v>1</v>
      </c>
      <c r="B321" s="55" t="str">
        <f t="shared" si="29"/>
        <v/>
      </c>
      <c r="C321" s="55">
        <v>319</v>
      </c>
      <c r="D321" s="55" t="str">
        <f t="shared" si="27"/>
        <v/>
      </c>
      <c r="E321" s="56" t="str">
        <f t="shared" si="24"/>
        <v/>
      </c>
      <c r="F321" s="34" t="str">
        <f>IF(L321&lt;&gt;"",CONCATENATE(DIGITADOR!$B$2,$A$2,DIGITADOR!$M$1,A321),"")</f>
        <v/>
      </c>
      <c r="G321" s="37"/>
      <c r="H321" s="4"/>
      <c r="I321" s="60" t="str">
        <f t="shared" si="25"/>
        <v/>
      </c>
      <c r="J321" s="166" t="str">
        <f>IF(K321="","",INDEX('Otras referencias'!$AG:$AH,MATCH(K321,'Otras referencias'!$AG:$AG,0),2))</f>
        <v/>
      </c>
      <c r="K321" s="171"/>
      <c r="L321" s="58" t="str">
        <f>IF(J321="","",INDEX(referentes!$S:$W,MATCH(J321,referentes!$S:$S,0),1))</f>
        <v/>
      </c>
      <c r="M321" s="32"/>
      <c r="N321" s="43"/>
      <c r="O321" s="1"/>
      <c r="P321" s="225"/>
      <c r="Q321" s="226" t="str">
        <f>IF(P321="","",INDEX(referentes!$J:$K,MATCH(P321,referentes!$J:$J,0),2))</f>
        <v/>
      </c>
      <c r="R321" s="21"/>
      <c r="S321" s="26"/>
      <c r="T321" s="222"/>
      <c r="U321" s="223" t="str">
        <f>IF(T321="","",INDEX(referentes!D:E,MATCH(T321,referentes!D:D,0),2))</f>
        <v/>
      </c>
      <c r="V321" s="222"/>
      <c r="W321" s="224" t="str">
        <f>IF(V321="","",INDEX('Otras referencias'!AO:AQ,MATCH(V321,'Otras referencias'!AO:AO,0),2))</f>
        <v/>
      </c>
      <c r="X321" s="18"/>
      <c r="Y321" s="169" t="str">
        <f>IF(Z321="","",INDEX('Otras referencias'!H:I,MATCH(Z321,'Otras referencias'!I:I,0),1))</f>
        <v/>
      </c>
      <c r="Z321" s="171"/>
      <c r="AA321" s="21"/>
      <c r="AB321" s="11"/>
      <c r="AC321" s="169" t="str">
        <f>IF(AD321="","",INDEX('Otras referencias'!K:L,MATCH(AD321,'Otras referencias'!L:L,0),1))</f>
        <v/>
      </c>
      <c r="AD321" s="67"/>
      <c r="AE321" s="173" t="str">
        <f t="shared" si="26"/>
        <v>---</v>
      </c>
      <c r="AI321" s="59" t="str">
        <f>IF(V321="","",INDEX('Otras referencias'!AO:AQ,MATCH(V321,'Otras referencias'!AO:AO,0),3))</f>
        <v/>
      </c>
      <c r="AJ321" s="59" t="str">
        <f>IF(SUMPRODUCT(--EXACT(K321&amp;M321,$AJ$2:AJ320)),"",K321&amp;M321)</f>
        <v/>
      </c>
      <c r="AK321" s="59" t="str">
        <f>IF(SUMPRODUCT(--EXACT(K321&amp;M321,$AJ$2:AJ320)),"",MAX($AK$3:AK320)+1)</f>
        <v/>
      </c>
    </row>
    <row r="322" spans="1:37" s="59" customFormat="1" ht="15" x14ac:dyDescent="0.25">
      <c r="A322" s="10">
        <f t="shared" si="28"/>
        <v>1</v>
      </c>
      <c r="B322" s="55" t="str">
        <f t="shared" si="29"/>
        <v/>
      </c>
      <c r="C322" s="55">
        <v>320</v>
      </c>
      <c r="D322" s="55" t="str">
        <f t="shared" si="27"/>
        <v/>
      </c>
      <c r="E322" s="56" t="str">
        <f t="shared" si="24"/>
        <v/>
      </c>
      <c r="F322" s="34" t="str">
        <f>IF(L322&lt;&gt;"",CONCATENATE(DIGITADOR!$B$2,$A$2,DIGITADOR!$M$1,A322),"")</f>
        <v/>
      </c>
      <c r="G322" s="36"/>
      <c r="H322" s="4"/>
      <c r="I322" s="60" t="str">
        <f t="shared" si="25"/>
        <v/>
      </c>
      <c r="J322" s="166" t="str">
        <f>IF(K322="","",INDEX('Otras referencias'!$AG:$AH,MATCH(K322,'Otras referencias'!$AG:$AG,0),2))</f>
        <v/>
      </c>
      <c r="K322" s="171"/>
      <c r="L322" s="58" t="str">
        <f>IF(J322="","",INDEX(referentes!$S:$W,MATCH(J322,referentes!$S:$S,0),1))</f>
        <v/>
      </c>
      <c r="M322" s="32"/>
      <c r="N322" s="42"/>
      <c r="O322" s="1"/>
      <c r="P322" s="225"/>
      <c r="Q322" s="226" t="str">
        <f>IF(P322="","",INDEX(referentes!$J:$K,MATCH(P322,referentes!$J:$J,0),2))</f>
        <v/>
      </c>
      <c r="R322" s="20"/>
      <c r="S322" s="26"/>
      <c r="T322" s="222"/>
      <c r="U322" s="223" t="str">
        <f>IF(T322="","",INDEX(referentes!D:E,MATCH(T322,referentes!D:D,0),2))</f>
        <v/>
      </c>
      <c r="V322" s="222"/>
      <c r="W322" s="224" t="str">
        <f>IF(V322="","",INDEX('Otras referencias'!AO:AQ,MATCH(V322,'Otras referencias'!AO:AO,0),2))</f>
        <v/>
      </c>
      <c r="X322" s="18"/>
      <c r="Y322" s="169" t="str">
        <f>IF(Z322="","",INDEX('Otras referencias'!H:I,MATCH(Z322,'Otras referencias'!I:I,0),1))</f>
        <v/>
      </c>
      <c r="Z322" s="171"/>
      <c r="AA322" s="20"/>
      <c r="AB322" s="12"/>
      <c r="AC322" s="169" t="str">
        <f>IF(AD322="","",INDEX('Otras referencias'!K:L,MATCH(AD322,'Otras referencias'!L:L,0),1))</f>
        <v/>
      </c>
      <c r="AD322" s="67"/>
      <c r="AE322" s="173" t="str">
        <f t="shared" si="26"/>
        <v>---</v>
      </c>
      <c r="AI322" s="59" t="str">
        <f>IF(V322="","",INDEX('Otras referencias'!AO:AQ,MATCH(V322,'Otras referencias'!AO:AO,0),3))</f>
        <v/>
      </c>
      <c r="AJ322" s="59" t="str">
        <f>IF(SUMPRODUCT(--EXACT(K322&amp;M322,$AJ$2:AJ321)),"",K322&amp;M322)</f>
        <v/>
      </c>
      <c r="AK322" s="59" t="str">
        <f>IF(SUMPRODUCT(--EXACT(K322&amp;M322,$AJ$2:AJ321)),"",MAX($AK$3:AK321)+1)</f>
        <v/>
      </c>
    </row>
    <row r="323" spans="1:37" s="59" customFormat="1" ht="15" x14ac:dyDescent="0.25">
      <c r="A323" s="10">
        <f t="shared" si="28"/>
        <v>1</v>
      </c>
      <c r="B323" s="55" t="str">
        <f t="shared" si="29"/>
        <v/>
      </c>
      <c r="C323" s="55">
        <v>321</v>
      </c>
      <c r="D323" s="55" t="str">
        <f t="shared" si="27"/>
        <v/>
      </c>
      <c r="E323" s="56" t="str">
        <f t="shared" ref="E323:E386" si="30">CONCATENATE(I323,L323)</f>
        <v/>
      </c>
      <c r="F323" s="34" t="str">
        <f>IF(L323&lt;&gt;"",CONCATENATE(DIGITADOR!$B$2,$A$2,DIGITADOR!$M$1,A323),"")</f>
        <v/>
      </c>
      <c r="G323" s="37"/>
      <c r="H323" s="4"/>
      <c r="I323" s="60" t="str">
        <f t="shared" ref="I323:I386" si="31">IF(G323&lt;&gt;"",G323+H323,"")</f>
        <v/>
      </c>
      <c r="J323" s="166" t="str">
        <f>IF(K323="","",INDEX('Otras referencias'!$AG:$AH,MATCH(K323,'Otras referencias'!$AG:$AG,0),2))</f>
        <v/>
      </c>
      <c r="K323" s="171"/>
      <c r="L323" s="58" t="str">
        <f>IF(J323="","",INDEX(referentes!$S:$W,MATCH(J323,referentes!$S:$S,0),1))</f>
        <v/>
      </c>
      <c r="M323" s="32"/>
      <c r="N323" s="43"/>
      <c r="O323" s="1"/>
      <c r="P323" s="225"/>
      <c r="Q323" s="226" t="str">
        <f>IF(P323="","",INDEX(referentes!$J:$K,MATCH(P323,referentes!$J:$J,0),2))</f>
        <v/>
      </c>
      <c r="R323" s="21"/>
      <c r="S323" s="26"/>
      <c r="T323" s="222"/>
      <c r="U323" s="223" t="str">
        <f>IF(T323="","",INDEX(referentes!D:E,MATCH(T323,referentes!D:D,0),2))</f>
        <v/>
      </c>
      <c r="V323" s="222"/>
      <c r="W323" s="224" t="str">
        <f>IF(V323="","",INDEX('Otras referencias'!AO:AQ,MATCH(V323,'Otras referencias'!AO:AO,0),2))</f>
        <v/>
      </c>
      <c r="X323" s="18"/>
      <c r="Y323" s="169" t="str">
        <f>IF(Z323="","",INDEX('Otras referencias'!H:I,MATCH(Z323,'Otras referencias'!I:I,0),1))</f>
        <v/>
      </c>
      <c r="Z323" s="171"/>
      <c r="AA323" s="21"/>
      <c r="AB323" s="11"/>
      <c r="AC323" s="169" t="str">
        <f>IF(AD323="","",INDEX('Otras referencias'!K:L,MATCH(AD323,'Otras referencias'!L:L,0),1))</f>
        <v/>
      </c>
      <c r="AD323" s="67"/>
      <c r="AE323" s="173" t="str">
        <f t="shared" ref="AE323:AE386" si="32">K323&amp;"-"&amp;M323&amp;"-"&amp;P323&amp;"-"&amp;R323</f>
        <v>---</v>
      </c>
      <c r="AI323" s="59" t="str">
        <f>IF(V323="","",INDEX('Otras referencias'!AO:AQ,MATCH(V323,'Otras referencias'!AO:AO,0),3))</f>
        <v/>
      </c>
      <c r="AJ323" s="59" t="str">
        <f>IF(SUMPRODUCT(--EXACT(K323&amp;M323,$AJ$2:AJ322)),"",K323&amp;M323)</f>
        <v/>
      </c>
      <c r="AK323" s="59" t="str">
        <f>IF(SUMPRODUCT(--EXACT(K323&amp;M323,$AJ$2:AJ322)),"",MAX($AK$3:AK322)+1)</f>
        <v/>
      </c>
    </row>
    <row r="324" spans="1:37" s="59" customFormat="1" ht="15" x14ac:dyDescent="0.25">
      <c r="A324" s="10">
        <f t="shared" si="28"/>
        <v>1</v>
      </c>
      <c r="B324" s="55" t="str">
        <f t="shared" si="29"/>
        <v/>
      </c>
      <c r="C324" s="55">
        <v>322</v>
      </c>
      <c r="D324" s="55" t="str">
        <f t="shared" ref="D324:D387" si="33">IF(L324="","",CONCATENATE(C324,F324))</f>
        <v/>
      </c>
      <c r="E324" s="56" t="str">
        <f t="shared" si="30"/>
        <v/>
      </c>
      <c r="F324" s="34" t="str">
        <f>IF(L324&lt;&gt;"",CONCATENATE(DIGITADOR!$B$2,$A$2,DIGITADOR!$M$1,A324),"")</f>
        <v/>
      </c>
      <c r="G324" s="36"/>
      <c r="H324" s="4"/>
      <c r="I324" s="60" t="str">
        <f t="shared" si="31"/>
        <v/>
      </c>
      <c r="J324" s="166" t="str">
        <f>IF(K324="","",INDEX('Otras referencias'!$AG:$AH,MATCH(K324,'Otras referencias'!$AG:$AG,0),2))</f>
        <v/>
      </c>
      <c r="K324" s="171"/>
      <c r="L324" s="58" t="str">
        <f>IF(J324="","",INDEX(referentes!$S:$W,MATCH(J324,referentes!$S:$S,0),1))</f>
        <v/>
      </c>
      <c r="M324" s="32"/>
      <c r="N324" s="42"/>
      <c r="O324" s="1"/>
      <c r="P324" s="225"/>
      <c r="Q324" s="226" t="str">
        <f>IF(P324="","",INDEX(referentes!$J:$K,MATCH(P324,referentes!$J:$J,0),2))</f>
        <v/>
      </c>
      <c r="R324" s="20"/>
      <c r="S324" s="26"/>
      <c r="T324" s="222"/>
      <c r="U324" s="223" t="str">
        <f>IF(T324="","",INDEX(referentes!D:E,MATCH(T324,referentes!D:D,0),2))</f>
        <v/>
      </c>
      <c r="V324" s="222"/>
      <c r="W324" s="224" t="str">
        <f>IF(V324="","",INDEX('Otras referencias'!AO:AQ,MATCH(V324,'Otras referencias'!AO:AO,0),2))</f>
        <v/>
      </c>
      <c r="X324" s="18"/>
      <c r="Y324" s="169" t="str">
        <f>IF(Z324="","",INDEX('Otras referencias'!H:I,MATCH(Z324,'Otras referencias'!I:I,0),1))</f>
        <v/>
      </c>
      <c r="Z324" s="171"/>
      <c r="AA324" s="20"/>
      <c r="AB324" s="12"/>
      <c r="AC324" s="169" t="str">
        <f>IF(AD324="","",INDEX('Otras referencias'!K:L,MATCH(AD324,'Otras referencias'!L:L,0),1))</f>
        <v/>
      </c>
      <c r="AD324" s="67"/>
      <c r="AE324" s="173" t="str">
        <f t="shared" si="32"/>
        <v>---</v>
      </c>
      <c r="AI324" s="59" t="str">
        <f>IF(V324="","",INDEX('Otras referencias'!AO:AQ,MATCH(V324,'Otras referencias'!AO:AO,0),3))</f>
        <v/>
      </c>
      <c r="AJ324" s="59" t="str">
        <f>IF(SUMPRODUCT(--EXACT(K324&amp;M324,$AJ$2:AJ323)),"",K324&amp;M324)</f>
        <v/>
      </c>
      <c r="AK324" s="59" t="str">
        <f>IF(SUMPRODUCT(--EXACT(K324&amp;M324,$AJ$2:AJ323)),"",MAX($AK$3:AK323)+1)</f>
        <v/>
      </c>
    </row>
    <row r="325" spans="1:37" s="59" customFormat="1" ht="15" x14ac:dyDescent="0.25">
      <c r="A325" s="10">
        <f t="shared" ref="A325:A388" si="34">IF(L325=L324,A324,A324+1)</f>
        <v>1</v>
      </c>
      <c r="B325" s="55" t="str">
        <f t="shared" ref="B325:B388" si="35">IF(F325&lt;&gt;F324, F325,"")</f>
        <v/>
      </c>
      <c r="C325" s="55">
        <v>323</v>
      </c>
      <c r="D325" s="55" t="str">
        <f t="shared" si="33"/>
        <v/>
      </c>
      <c r="E325" s="56" t="str">
        <f t="shared" si="30"/>
        <v/>
      </c>
      <c r="F325" s="34" t="str">
        <f>IF(L325&lt;&gt;"",CONCATENATE(DIGITADOR!$B$2,$A$2,DIGITADOR!$M$1,A325),"")</f>
        <v/>
      </c>
      <c r="G325" s="37"/>
      <c r="H325" s="4"/>
      <c r="I325" s="60" t="str">
        <f t="shared" si="31"/>
        <v/>
      </c>
      <c r="J325" s="166" t="str">
        <f>IF(K325="","",INDEX('Otras referencias'!$AG:$AH,MATCH(K325,'Otras referencias'!$AG:$AG,0),2))</f>
        <v/>
      </c>
      <c r="K325" s="171"/>
      <c r="L325" s="58" t="str">
        <f>IF(J325="","",INDEX(referentes!$S:$W,MATCH(J325,referentes!$S:$S,0),1))</f>
        <v/>
      </c>
      <c r="M325" s="32"/>
      <c r="N325" s="43"/>
      <c r="O325" s="1"/>
      <c r="P325" s="225"/>
      <c r="Q325" s="226" t="str">
        <f>IF(P325="","",INDEX(referentes!$J:$K,MATCH(P325,referentes!$J:$J,0),2))</f>
        <v/>
      </c>
      <c r="R325" s="21"/>
      <c r="S325" s="26"/>
      <c r="T325" s="222"/>
      <c r="U325" s="223" t="str">
        <f>IF(T325="","",INDEX(referentes!D:E,MATCH(T325,referentes!D:D,0),2))</f>
        <v/>
      </c>
      <c r="V325" s="222"/>
      <c r="W325" s="224" t="str">
        <f>IF(V325="","",INDEX('Otras referencias'!AO:AQ,MATCH(V325,'Otras referencias'!AO:AO,0),2))</f>
        <v/>
      </c>
      <c r="X325" s="18"/>
      <c r="Y325" s="169" t="str">
        <f>IF(Z325="","",INDEX('Otras referencias'!H:I,MATCH(Z325,'Otras referencias'!I:I,0),1))</f>
        <v/>
      </c>
      <c r="Z325" s="171"/>
      <c r="AA325" s="21"/>
      <c r="AB325" s="11"/>
      <c r="AC325" s="169" t="str">
        <f>IF(AD325="","",INDEX('Otras referencias'!K:L,MATCH(AD325,'Otras referencias'!L:L,0),1))</f>
        <v/>
      </c>
      <c r="AD325" s="67"/>
      <c r="AE325" s="173" t="str">
        <f t="shared" si="32"/>
        <v>---</v>
      </c>
      <c r="AI325" s="59" t="str">
        <f>IF(V325="","",INDEX('Otras referencias'!AO:AQ,MATCH(V325,'Otras referencias'!AO:AO,0),3))</f>
        <v/>
      </c>
      <c r="AJ325" s="59" t="str">
        <f>IF(SUMPRODUCT(--EXACT(K325&amp;M325,$AJ$2:AJ324)),"",K325&amp;M325)</f>
        <v/>
      </c>
      <c r="AK325" s="59" t="str">
        <f>IF(SUMPRODUCT(--EXACT(K325&amp;M325,$AJ$2:AJ324)),"",MAX($AK$3:AK324)+1)</f>
        <v/>
      </c>
    </row>
    <row r="326" spans="1:37" s="59" customFormat="1" ht="15" x14ac:dyDescent="0.25">
      <c r="A326" s="10">
        <f t="shared" si="34"/>
        <v>1</v>
      </c>
      <c r="B326" s="55" t="str">
        <f t="shared" si="35"/>
        <v/>
      </c>
      <c r="C326" s="55">
        <v>324</v>
      </c>
      <c r="D326" s="55" t="str">
        <f t="shared" si="33"/>
        <v/>
      </c>
      <c r="E326" s="56" t="str">
        <f t="shared" si="30"/>
        <v/>
      </c>
      <c r="F326" s="34" t="str">
        <f>IF(L326&lt;&gt;"",CONCATENATE(DIGITADOR!$B$2,$A$2,DIGITADOR!$M$1,A326),"")</f>
        <v/>
      </c>
      <c r="G326" s="36"/>
      <c r="H326" s="4"/>
      <c r="I326" s="60" t="str">
        <f t="shared" si="31"/>
        <v/>
      </c>
      <c r="J326" s="166" t="str">
        <f>IF(K326="","",INDEX('Otras referencias'!$AG:$AH,MATCH(K326,'Otras referencias'!$AG:$AG,0),2))</f>
        <v/>
      </c>
      <c r="K326" s="171"/>
      <c r="L326" s="58" t="str">
        <f>IF(J326="","",INDEX(referentes!$S:$W,MATCH(J326,referentes!$S:$S,0),1))</f>
        <v/>
      </c>
      <c r="M326" s="32"/>
      <c r="N326" s="42"/>
      <c r="O326" s="1"/>
      <c r="P326" s="225"/>
      <c r="Q326" s="226" t="str">
        <f>IF(P326="","",INDEX(referentes!$J:$K,MATCH(P326,referentes!$J:$J,0),2))</f>
        <v/>
      </c>
      <c r="R326" s="20"/>
      <c r="S326" s="26"/>
      <c r="T326" s="222"/>
      <c r="U326" s="223" t="str">
        <f>IF(T326="","",INDEX(referentes!D:E,MATCH(T326,referentes!D:D,0),2))</f>
        <v/>
      </c>
      <c r="V326" s="222"/>
      <c r="W326" s="224" t="str">
        <f>IF(V326="","",INDEX('Otras referencias'!AO:AQ,MATCH(V326,'Otras referencias'!AO:AO,0),2))</f>
        <v/>
      </c>
      <c r="X326" s="18"/>
      <c r="Y326" s="169" t="str">
        <f>IF(Z326="","",INDEX('Otras referencias'!H:I,MATCH(Z326,'Otras referencias'!I:I,0),1))</f>
        <v/>
      </c>
      <c r="Z326" s="171"/>
      <c r="AA326" s="20"/>
      <c r="AB326" s="12"/>
      <c r="AC326" s="169" t="str">
        <f>IF(AD326="","",INDEX('Otras referencias'!K:L,MATCH(AD326,'Otras referencias'!L:L,0),1))</f>
        <v/>
      </c>
      <c r="AD326" s="67"/>
      <c r="AE326" s="173" t="str">
        <f t="shared" si="32"/>
        <v>---</v>
      </c>
      <c r="AI326" s="59" t="str">
        <f>IF(V326="","",INDEX('Otras referencias'!AO:AQ,MATCH(V326,'Otras referencias'!AO:AO,0),3))</f>
        <v/>
      </c>
      <c r="AJ326" s="59" t="str">
        <f>IF(SUMPRODUCT(--EXACT(K326&amp;M326,$AJ$2:AJ325)),"",K326&amp;M326)</f>
        <v/>
      </c>
      <c r="AK326" s="59" t="str">
        <f>IF(SUMPRODUCT(--EXACT(K326&amp;M326,$AJ$2:AJ325)),"",MAX($AK$3:AK325)+1)</f>
        <v/>
      </c>
    </row>
    <row r="327" spans="1:37" s="59" customFormat="1" ht="15" x14ac:dyDescent="0.25">
      <c r="A327" s="10">
        <f t="shared" si="34"/>
        <v>1</v>
      </c>
      <c r="B327" s="55" t="str">
        <f t="shared" si="35"/>
        <v/>
      </c>
      <c r="C327" s="55">
        <v>325</v>
      </c>
      <c r="D327" s="55" t="str">
        <f t="shared" si="33"/>
        <v/>
      </c>
      <c r="E327" s="56" t="str">
        <f t="shared" si="30"/>
        <v/>
      </c>
      <c r="F327" s="34" t="str">
        <f>IF(L327&lt;&gt;"",CONCATENATE(DIGITADOR!$B$2,$A$2,DIGITADOR!$M$1,A327),"")</f>
        <v/>
      </c>
      <c r="G327" s="37"/>
      <c r="H327" s="4"/>
      <c r="I327" s="60" t="str">
        <f t="shared" si="31"/>
        <v/>
      </c>
      <c r="J327" s="166" t="str">
        <f>IF(K327="","",INDEX('Otras referencias'!$AG:$AH,MATCH(K327,'Otras referencias'!$AG:$AG,0),2))</f>
        <v/>
      </c>
      <c r="K327" s="171"/>
      <c r="L327" s="58" t="str">
        <f>IF(J327="","",INDEX(referentes!$S:$W,MATCH(J327,referentes!$S:$S,0),1))</f>
        <v/>
      </c>
      <c r="M327" s="32"/>
      <c r="N327" s="43"/>
      <c r="O327" s="1"/>
      <c r="P327" s="225"/>
      <c r="Q327" s="226" t="str">
        <f>IF(P327="","",INDEX(referentes!$J:$K,MATCH(P327,referentes!$J:$J,0),2))</f>
        <v/>
      </c>
      <c r="R327" s="21"/>
      <c r="S327" s="26"/>
      <c r="T327" s="222"/>
      <c r="U327" s="223" t="str">
        <f>IF(T327="","",INDEX(referentes!D:E,MATCH(T327,referentes!D:D,0),2))</f>
        <v/>
      </c>
      <c r="V327" s="222"/>
      <c r="W327" s="224" t="str">
        <f>IF(V327="","",INDEX('Otras referencias'!AO:AQ,MATCH(V327,'Otras referencias'!AO:AO,0),2))</f>
        <v/>
      </c>
      <c r="X327" s="18"/>
      <c r="Y327" s="169" t="str">
        <f>IF(Z327="","",INDEX('Otras referencias'!H:I,MATCH(Z327,'Otras referencias'!I:I,0),1))</f>
        <v/>
      </c>
      <c r="Z327" s="171"/>
      <c r="AA327" s="21"/>
      <c r="AB327" s="11"/>
      <c r="AC327" s="169" t="str">
        <f>IF(AD327="","",INDEX('Otras referencias'!K:L,MATCH(AD327,'Otras referencias'!L:L,0),1))</f>
        <v/>
      </c>
      <c r="AD327" s="67"/>
      <c r="AE327" s="173" t="str">
        <f t="shared" si="32"/>
        <v>---</v>
      </c>
      <c r="AI327" s="59" t="str">
        <f>IF(V327="","",INDEX('Otras referencias'!AO:AQ,MATCH(V327,'Otras referencias'!AO:AO,0),3))</f>
        <v/>
      </c>
      <c r="AJ327" s="59" t="str">
        <f>IF(SUMPRODUCT(--EXACT(K327&amp;M327,$AJ$2:AJ326)),"",K327&amp;M327)</f>
        <v/>
      </c>
      <c r="AK327" s="59" t="str">
        <f>IF(SUMPRODUCT(--EXACT(K327&amp;M327,$AJ$2:AJ326)),"",MAX($AK$3:AK326)+1)</f>
        <v/>
      </c>
    </row>
    <row r="328" spans="1:37" s="59" customFormat="1" ht="15" x14ac:dyDescent="0.25">
      <c r="A328" s="10">
        <f t="shared" si="34"/>
        <v>1</v>
      </c>
      <c r="B328" s="55" t="str">
        <f t="shared" si="35"/>
        <v/>
      </c>
      <c r="C328" s="55">
        <v>326</v>
      </c>
      <c r="D328" s="55" t="str">
        <f t="shared" si="33"/>
        <v/>
      </c>
      <c r="E328" s="56" t="str">
        <f t="shared" si="30"/>
        <v/>
      </c>
      <c r="F328" s="34" t="str">
        <f>IF(L328&lt;&gt;"",CONCATENATE(DIGITADOR!$B$2,$A$2,DIGITADOR!$M$1,A328),"")</f>
        <v/>
      </c>
      <c r="G328" s="36"/>
      <c r="H328" s="4"/>
      <c r="I328" s="60" t="str">
        <f t="shared" si="31"/>
        <v/>
      </c>
      <c r="J328" s="166" t="str">
        <f>IF(K328="","",INDEX('Otras referencias'!$AG:$AH,MATCH(K328,'Otras referencias'!$AG:$AG,0),2))</f>
        <v/>
      </c>
      <c r="K328" s="171"/>
      <c r="L328" s="58" t="str">
        <f>IF(J328="","",INDEX(referentes!$S:$W,MATCH(J328,referentes!$S:$S,0),1))</f>
        <v/>
      </c>
      <c r="M328" s="32"/>
      <c r="N328" s="42"/>
      <c r="O328" s="1"/>
      <c r="P328" s="225"/>
      <c r="Q328" s="226" t="str">
        <f>IF(P328="","",INDEX(referentes!$J:$K,MATCH(P328,referentes!$J:$J,0),2))</f>
        <v/>
      </c>
      <c r="R328" s="20"/>
      <c r="S328" s="26"/>
      <c r="T328" s="222"/>
      <c r="U328" s="223" t="str">
        <f>IF(T328="","",INDEX(referentes!D:E,MATCH(T328,referentes!D:D,0),2))</f>
        <v/>
      </c>
      <c r="V328" s="222"/>
      <c r="W328" s="224" t="str">
        <f>IF(V328="","",INDEX('Otras referencias'!AO:AQ,MATCH(V328,'Otras referencias'!AO:AO,0),2))</f>
        <v/>
      </c>
      <c r="X328" s="18"/>
      <c r="Y328" s="169" t="str">
        <f>IF(Z328="","",INDEX('Otras referencias'!H:I,MATCH(Z328,'Otras referencias'!I:I,0),1))</f>
        <v/>
      </c>
      <c r="Z328" s="171"/>
      <c r="AA328" s="20"/>
      <c r="AB328" s="12"/>
      <c r="AC328" s="169" t="str">
        <f>IF(AD328="","",INDEX('Otras referencias'!K:L,MATCH(AD328,'Otras referencias'!L:L,0),1))</f>
        <v/>
      </c>
      <c r="AD328" s="67"/>
      <c r="AE328" s="173" t="str">
        <f t="shared" si="32"/>
        <v>---</v>
      </c>
      <c r="AI328" s="59" t="str">
        <f>IF(V328="","",INDEX('Otras referencias'!AO:AQ,MATCH(V328,'Otras referencias'!AO:AO,0),3))</f>
        <v/>
      </c>
      <c r="AJ328" s="59" t="str">
        <f>IF(SUMPRODUCT(--EXACT(K328&amp;M328,$AJ$2:AJ327)),"",K328&amp;M328)</f>
        <v/>
      </c>
      <c r="AK328" s="59" t="str">
        <f>IF(SUMPRODUCT(--EXACT(K328&amp;M328,$AJ$2:AJ327)),"",MAX($AK$3:AK327)+1)</f>
        <v/>
      </c>
    </row>
    <row r="329" spans="1:37" s="59" customFormat="1" ht="15" x14ac:dyDescent="0.25">
      <c r="A329" s="10">
        <f t="shared" si="34"/>
        <v>1</v>
      </c>
      <c r="B329" s="55" t="str">
        <f t="shared" si="35"/>
        <v/>
      </c>
      <c r="C329" s="55">
        <v>327</v>
      </c>
      <c r="D329" s="55" t="str">
        <f t="shared" si="33"/>
        <v/>
      </c>
      <c r="E329" s="56" t="str">
        <f t="shared" si="30"/>
        <v/>
      </c>
      <c r="F329" s="34" t="str">
        <f>IF(L329&lt;&gt;"",CONCATENATE(DIGITADOR!$B$2,$A$2,DIGITADOR!$M$1,A329),"")</f>
        <v/>
      </c>
      <c r="G329" s="37"/>
      <c r="H329" s="4"/>
      <c r="I329" s="60" t="str">
        <f t="shared" si="31"/>
        <v/>
      </c>
      <c r="J329" s="166" t="str">
        <f>IF(K329="","",INDEX('Otras referencias'!$AG:$AH,MATCH(K329,'Otras referencias'!$AG:$AG,0),2))</f>
        <v/>
      </c>
      <c r="K329" s="171"/>
      <c r="L329" s="58" t="str">
        <f>IF(J329="","",INDEX(referentes!$S:$W,MATCH(J329,referentes!$S:$S,0),1))</f>
        <v/>
      </c>
      <c r="M329" s="32"/>
      <c r="N329" s="43"/>
      <c r="O329" s="1"/>
      <c r="P329" s="225"/>
      <c r="Q329" s="226" t="str">
        <f>IF(P329="","",INDEX(referentes!$J:$K,MATCH(P329,referentes!$J:$J,0),2))</f>
        <v/>
      </c>
      <c r="R329" s="21"/>
      <c r="S329" s="26"/>
      <c r="T329" s="222"/>
      <c r="U329" s="223" t="str">
        <f>IF(T329="","",INDEX(referentes!D:E,MATCH(T329,referentes!D:D,0),2))</f>
        <v/>
      </c>
      <c r="V329" s="222"/>
      <c r="W329" s="224" t="str">
        <f>IF(V329="","",INDEX('Otras referencias'!AO:AQ,MATCH(V329,'Otras referencias'!AO:AO,0),2))</f>
        <v/>
      </c>
      <c r="X329" s="18"/>
      <c r="Y329" s="169" t="str">
        <f>IF(Z329="","",INDEX('Otras referencias'!H:I,MATCH(Z329,'Otras referencias'!I:I,0),1))</f>
        <v/>
      </c>
      <c r="Z329" s="171"/>
      <c r="AA329" s="21"/>
      <c r="AB329" s="11"/>
      <c r="AC329" s="169" t="str">
        <f>IF(AD329="","",INDEX('Otras referencias'!K:L,MATCH(AD329,'Otras referencias'!L:L,0),1))</f>
        <v/>
      </c>
      <c r="AD329" s="67"/>
      <c r="AE329" s="173" t="str">
        <f t="shared" si="32"/>
        <v>---</v>
      </c>
      <c r="AI329" s="59" t="str">
        <f>IF(V329="","",INDEX('Otras referencias'!AO:AQ,MATCH(V329,'Otras referencias'!AO:AO,0),3))</f>
        <v/>
      </c>
      <c r="AJ329" s="59" t="str">
        <f>IF(SUMPRODUCT(--EXACT(K329&amp;M329,$AJ$2:AJ328)),"",K329&amp;M329)</f>
        <v/>
      </c>
      <c r="AK329" s="59" t="str">
        <f>IF(SUMPRODUCT(--EXACT(K329&amp;M329,$AJ$2:AJ328)),"",MAX($AK$3:AK328)+1)</f>
        <v/>
      </c>
    </row>
    <row r="330" spans="1:37" s="59" customFormat="1" ht="15" x14ac:dyDescent="0.25">
      <c r="A330" s="10">
        <f t="shared" si="34"/>
        <v>1</v>
      </c>
      <c r="B330" s="55" t="str">
        <f t="shared" si="35"/>
        <v/>
      </c>
      <c r="C330" s="55">
        <v>328</v>
      </c>
      <c r="D330" s="55" t="str">
        <f t="shared" si="33"/>
        <v/>
      </c>
      <c r="E330" s="56" t="str">
        <f t="shared" si="30"/>
        <v/>
      </c>
      <c r="F330" s="34" t="str">
        <f>IF(L330&lt;&gt;"",CONCATENATE(DIGITADOR!$B$2,$A$2,DIGITADOR!$M$1,A330),"")</f>
        <v/>
      </c>
      <c r="G330" s="36"/>
      <c r="H330" s="4"/>
      <c r="I330" s="60" t="str">
        <f t="shared" si="31"/>
        <v/>
      </c>
      <c r="J330" s="166" t="str">
        <f>IF(K330="","",INDEX('Otras referencias'!$AG:$AH,MATCH(K330,'Otras referencias'!$AG:$AG,0),2))</f>
        <v/>
      </c>
      <c r="K330" s="171"/>
      <c r="L330" s="58" t="str">
        <f>IF(J330="","",INDEX(referentes!$S:$W,MATCH(J330,referentes!$S:$S,0),1))</f>
        <v/>
      </c>
      <c r="M330" s="32"/>
      <c r="N330" s="42"/>
      <c r="O330" s="1"/>
      <c r="P330" s="225"/>
      <c r="Q330" s="226" t="str">
        <f>IF(P330="","",INDEX(referentes!$J:$K,MATCH(P330,referentes!$J:$J,0),2))</f>
        <v/>
      </c>
      <c r="R330" s="20"/>
      <c r="S330" s="26"/>
      <c r="T330" s="222"/>
      <c r="U330" s="223" t="str">
        <f>IF(T330="","",INDEX(referentes!D:E,MATCH(T330,referentes!D:D,0),2))</f>
        <v/>
      </c>
      <c r="V330" s="222"/>
      <c r="W330" s="224" t="str">
        <f>IF(V330="","",INDEX('Otras referencias'!AO:AQ,MATCH(V330,'Otras referencias'!AO:AO,0),2))</f>
        <v/>
      </c>
      <c r="X330" s="18"/>
      <c r="Y330" s="169" t="str">
        <f>IF(Z330="","",INDEX('Otras referencias'!H:I,MATCH(Z330,'Otras referencias'!I:I,0),1))</f>
        <v/>
      </c>
      <c r="Z330" s="171"/>
      <c r="AA330" s="20"/>
      <c r="AB330" s="12"/>
      <c r="AC330" s="169" t="str">
        <f>IF(AD330="","",INDEX('Otras referencias'!K:L,MATCH(AD330,'Otras referencias'!L:L,0),1))</f>
        <v/>
      </c>
      <c r="AD330" s="67"/>
      <c r="AE330" s="173" t="str">
        <f t="shared" si="32"/>
        <v>---</v>
      </c>
      <c r="AI330" s="59" t="str">
        <f>IF(V330="","",INDEX('Otras referencias'!AO:AQ,MATCH(V330,'Otras referencias'!AO:AO,0),3))</f>
        <v/>
      </c>
      <c r="AJ330" s="59" t="str">
        <f>IF(SUMPRODUCT(--EXACT(K330&amp;M330,$AJ$2:AJ329)),"",K330&amp;M330)</f>
        <v/>
      </c>
      <c r="AK330" s="59" t="str">
        <f>IF(SUMPRODUCT(--EXACT(K330&amp;M330,$AJ$2:AJ329)),"",MAX($AK$3:AK329)+1)</f>
        <v/>
      </c>
    </row>
    <row r="331" spans="1:37" s="59" customFormat="1" ht="15" x14ac:dyDescent="0.25">
      <c r="A331" s="10">
        <f t="shared" si="34"/>
        <v>1</v>
      </c>
      <c r="B331" s="55" t="str">
        <f t="shared" si="35"/>
        <v/>
      </c>
      <c r="C331" s="55">
        <v>329</v>
      </c>
      <c r="D331" s="55" t="str">
        <f t="shared" si="33"/>
        <v/>
      </c>
      <c r="E331" s="56" t="str">
        <f t="shared" si="30"/>
        <v/>
      </c>
      <c r="F331" s="34" t="str">
        <f>IF(L331&lt;&gt;"",CONCATENATE(DIGITADOR!$B$2,$A$2,DIGITADOR!$M$1,A331),"")</f>
        <v/>
      </c>
      <c r="G331" s="37"/>
      <c r="H331" s="4"/>
      <c r="I331" s="60" t="str">
        <f t="shared" si="31"/>
        <v/>
      </c>
      <c r="J331" s="166" t="str">
        <f>IF(K331="","",INDEX('Otras referencias'!$AG:$AH,MATCH(K331,'Otras referencias'!$AG:$AG,0),2))</f>
        <v/>
      </c>
      <c r="K331" s="171"/>
      <c r="L331" s="58" t="str">
        <f>IF(J331="","",INDEX(referentes!$S:$W,MATCH(J331,referentes!$S:$S,0),1))</f>
        <v/>
      </c>
      <c r="M331" s="32"/>
      <c r="N331" s="43"/>
      <c r="O331" s="1"/>
      <c r="P331" s="225"/>
      <c r="Q331" s="226" t="str">
        <f>IF(P331="","",INDEX(referentes!$J:$K,MATCH(P331,referentes!$J:$J,0),2))</f>
        <v/>
      </c>
      <c r="R331" s="21"/>
      <c r="S331" s="26"/>
      <c r="T331" s="222"/>
      <c r="U331" s="223" t="str">
        <f>IF(T331="","",INDEX(referentes!D:E,MATCH(T331,referentes!D:D,0),2))</f>
        <v/>
      </c>
      <c r="V331" s="222"/>
      <c r="W331" s="224" t="str">
        <f>IF(V331="","",INDEX('Otras referencias'!AO:AQ,MATCH(V331,'Otras referencias'!AO:AO,0),2))</f>
        <v/>
      </c>
      <c r="X331" s="18"/>
      <c r="Y331" s="169" t="str">
        <f>IF(Z331="","",INDEX('Otras referencias'!H:I,MATCH(Z331,'Otras referencias'!I:I,0),1))</f>
        <v/>
      </c>
      <c r="Z331" s="171"/>
      <c r="AA331" s="21"/>
      <c r="AB331" s="11"/>
      <c r="AC331" s="169" t="str">
        <f>IF(AD331="","",INDEX('Otras referencias'!K:L,MATCH(AD331,'Otras referencias'!L:L,0),1))</f>
        <v/>
      </c>
      <c r="AD331" s="67"/>
      <c r="AE331" s="173" t="str">
        <f t="shared" si="32"/>
        <v>---</v>
      </c>
      <c r="AI331" s="59" t="str">
        <f>IF(V331="","",INDEX('Otras referencias'!AO:AQ,MATCH(V331,'Otras referencias'!AO:AO,0),3))</f>
        <v/>
      </c>
      <c r="AJ331" s="59" t="str">
        <f>IF(SUMPRODUCT(--EXACT(K331&amp;M331,$AJ$2:AJ330)),"",K331&amp;M331)</f>
        <v/>
      </c>
      <c r="AK331" s="59" t="str">
        <f>IF(SUMPRODUCT(--EXACT(K331&amp;M331,$AJ$2:AJ330)),"",MAX($AK$3:AK330)+1)</f>
        <v/>
      </c>
    </row>
    <row r="332" spans="1:37" s="59" customFormat="1" ht="15" x14ac:dyDescent="0.25">
      <c r="A332" s="10">
        <f t="shared" si="34"/>
        <v>1</v>
      </c>
      <c r="B332" s="55" t="str">
        <f t="shared" si="35"/>
        <v/>
      </c>
      <c r="C332" s="55">
        <v>330</v>
      </c>
      <c r="D332" s="55" t="str">
        <f t="shared" si="33"/>
        <v/>
      </c>
      <c r="E332" s="56" t="str">
        <f t="shared" si="30"/>
        <v/>
      </c>
      <c r="F332" s="34" t="str">
        <f>IF(L332&lt;&gt;"",CONCATENATE(DIGITADOR!$B$2,$A$2,DIGITADOR!$M$1,A332),"")</f>
        <v/>
      </c>
      <c r="G332" s="36"/>
      <c r="H332" s="4"/>
      <c r="I332" s="60" t="str">
        <f t="shared" si="31"/>
        <v/>
      </c>
      <c r="J332" s="166" t="str">
        <f>IF(K332="","",INDEX('Otras referencias'!$AG:$AH,MATCH(K332,'Otras referencias'!$AG:$AG,0),2))</f>
        <v/>
      </c>
      <c r="K332" s="171"/>
      <c r="L332" s="58" t="str">
        <f>IF(J332="","",INDEX(referentes!$S:$W,MATCH(J332,referentes!$S:$S,0),1))</f>
        <v/>
      </c>
      <c r="M332" s="32"/>
      <c r="N332" s="42"/>
      <c r="O332" s="1"/>
      <c r="P332" s="225"/>
      <c r="Q332" s="226" t="str">
        <f>IF(P332="","",INDEX(referentes!$J:$K,MATCH(P332,referentes!$J:$J,0),2))</f>
        <v/>
      </c>
      <c r="R332" s="20"/>
      <c r="S332" s="26"/>
      <c r="T332" s="222"/>
      <c r="U332" s="223" t="str">
        <f>IF(T332="","",INDEX(referentes!D:E,MATCH(T332,referentes!D:D,0),2))</f>
        <v/>
      </c>
      <c r="V332" s="222"/>
      <c r="W332" s="224" t="str">
        <f>IF(V332="","",INDEX('Otras referencias'!AO:AQ,MATCH(V332,'Otras referencias'!AO:AO,0),2))</f>
        <v/>
      </c>
      <c r="X332" s="18"/>
      <c r="Y332" s="169" t="str">
        <f>IF(Z332="","",INDEX('Otras referencias'!H:I,MATCH(Z332,'Otras referencias'!I:I,0),1))</f>
        <v/>
      </c>
      <c r="Z332" s="171"/>
      <c r="AA332" s="20"/>
      <c r="AB332" s="12"/>
      <c r="AC332" s="169" t="str">
        <f>IF(AD332="","",INDEX('Otras referencias'!K:L,MATCH(AD332,'Otras referencias'!L:L,0),1))</f>
        <v/>
      </c>
      <c r="AD332" s="67"/>
      <c r="AE332" s="173" t="str">
        <f t="shared" si="32"/>
        <v>---</v>
      </c>
      <c r="AI332" s="59" t="str">
        <f>IF(V332="","",INDEX('Otras referencias'!AO:AQ,MATCH(V332,'Otras referencias'!AO:AO,0),3))</f>
        <v/>
      </c>
      <c r="AJ332" s="59" t="str">
        <f>IF(SUMPRODUCT(--EXACT(K332&amp;M332,$AJ$2:AJ331)),"",K332&amp;M332)</f>
        <v/>
      </c>
      <c r="AK332" s="59" t="str">
        <f>IF(SUMPRODUCT(--EXACT(K332&amp;M332,$AJ$2:AJ331)),"",MAX($AK$3:AK331)+1)</f>
        <v/>
      </c>
    </row>
    <row r="333" spans="1:37" s="59" customFormat="1" ht="15" x14ac:dyDescent="0.25">
      <c r="A333" s="10">
        <f t="shared" si="34"/>
        <v>1</v>
      </c>
      <c r="B333" s="55" t="str">
        <f t="shared" si="35"/>
        <v/>
      </c>
      <c r="C333" s="55">
        <v>331</v>
      </c>
      <c r="D333" s="55" t="str">
        <f t="shared" si="33"/>
        <v/>
      </c>
      <c r="E333" s="56" t="str">
        <f t="shared" si="30"/>
        <v/>
      </c>
      <c r="F333" s="34" t="str">
        <f>IF(L333&lt;&gt;"",CONCATENATE(DIGITADOR!$B$2,$A$2,DIGITADOR!$M$1,A333),"")</f>
        <v/>
      </c>
      <c r="G333" s="37"/>
      <c r="H333" s="4"/>
      <c r="I333" s="60" t="str">
        <f t="shared" si="31"/>
        <v/>
      </c>
      <c r="J333" s="166" t="str">
        <f>IF(K333="","",INDEX('Otras referencias'!$AG:$AH,MATCH(K333,'Otras referencias'!$AG:$AG,0),2))</f>
        <v/>
      </c>
      <c r="K333" s="171"/>
      <c r="L333" s="58" t="str">
        <f>IF(J333="","",INDEX(referentes!$S:$W,MATCH(J333,referentes!$S:$S,0),1))</f>
        <v/>
      </c>
      <c r="M333" s="32"/>
      <c r="N333" s="43"/>
      <c r="O333" s="1"/>
      <c r="P333" s="225"/>
      <c r="Q333" s="226" t="str">
        <f>IF(P333="","",INDEX(referentes!$J:$K,MATCH(P333,referentes!$J:$J,0),2))</f>
        <v/>
      </c>
      <c r="R333" s="21"/>
      <c r="S333" s="26"/>
      <c r="T333" s="222"/>
      <c r="U333" s="223" t="str">
        <f>IF(T333="","",INDEX(referentes!D:E,MATCH(T333,referentes!D:D,0),2))</f>
        <v/>
      </c>
      <c r="V333" s="222"/>
      <c r="W333" s="224" t="str">
        <f>IF(V333="","",INDEX('Otras referencias'!AO:AQ,MATCH(V333,'Otras referencias'!AO:AO,0),2))</f>
        <v/>
      </c>
      <c r="X333" s="18"/>
      <c r="Y333" s="169" t="str">
        <f>IF(Z333="","",INDEX('Otras referencias'!H:I,MATCH(Z333,'Otras referencias'!I:I,0),1))</f>
        <v/>
      </c>
      <c r="Z333" s="171"/>
      <c r="AA333" s="21"/>
      <c r="AB333" s="11"/>
      <c r="AC333" s="169" t="str">
        <f>IF(AD333="","",INDEX('Otras referencias'!K:L,MATCH(AD333,'Otras referencias'!L:L,0),1))</f>
        <v/>
      </c>
      <c r="AD333" s="67"/>
      <c r="AE333" s="173" t="str">
        <f t="shared" si="32"/>
        <v>---</v>
      </c>
      <c r="AI333" s="59" t="str">
        <f>IF(V333="","",INDEX('Otras referencias'!AO:AQ,MATCH(V333,'Otras referencias'!AO:AO,0),3))</f>
        <v/>
      </c>
      <c r="AJ333" s="59" t="str">
        <f>IF(SUMPRODUCT(--EXACT(K333&amp;M333,$AJ$2:AJ332)),"",K333&amp;M333)</f>
        <v/>
      </c>
      <c r="AK333" s="59" t="str">
        <f>IF(SUMPRODUCT(--EXACT(K333&amp;M333,$AJ$2:AJ332)),"",MAX($AK$3:AK332)+1)</f>
        <v/>
      </c>
    </row>
    <row r="334" spans="1:37" s="59" customFormat="1" ht="15" x14ac:dyDescent="0.25">
      <c r="A334" s="10">
        <f t="shared" si="34"/>
        <v>1</v>
      </c>
      <c r="B334" s="55" t="str">
        <f t="shared" si="35"/>
        <v/>
      </c>
      <c r="C334" s="55">
        <v>332</v>
      </c>
      <c r="D334" s="55" t="str">
        <f t="shared" si="33"/>
        <v/>
      </c>
      <c r="E334" s="56" t="str">
        <f t="shared" si="30"/>
        <v/>
      </c>
      <c r="F334" s="34" t="str">
        <f>IF(L334&lt;&gt;"",CONCATENATE(DIGITADOR!$B$2,$A$2,DIGITADOR!$M$1,A334),"")</f>
        <v/>
      </c>
      <c r="G334" s="36"/>
      <c r="H334" s="4"/>
      <c r="I334" s="60" t="str">
        <f t="shared" si="31"/>
        <v/>
      </c>
      <c r="J334" s="166" t="str">
        <f>IF(K334="","",INDEX('Otras referencias'!$AG:$AH,MATCH(K334,'Otras referencias'!$AG:$AG,0),2))</f>
        <v/>
      </c>
      <c r="K334" s="171"/>
      <c r="L334" s="58" t="str">
        <f>IF(J334="","",INDEX(referentes!$S:$W,MATCH(J334,referentes!$S:$S,0),1))</f>
        <v/>
      </c>
      <c r="M334" s="32"/>
      <c r="N334" s="42"/>
      <c r="O334" s="1"/>
      <c r="P334" s="225"/>
      <c r="Q334" s="226" t="str">
        <f>IF(P334="","",INDEX(referentes!$J:$K,MATCH(P334,referentes!$J:$J,0),2))</f>
        <v/>
      </c>
      <c r="R334" s="20"/>
      <c r="S334" s="26"/>
      <c r="T334" s="222"/>
      <c r="U334" s="223" t="str">
        <f>IF(T334="","",INDEX(referentes!D:E,MATCH(T334,referentes!D:D,0),2))</f>
        <v/>
      </c>
      <c r="V334" s="222"/>
      <c r="W334" s="224" t="str">
        <f>IF(V334="","",INDEX('Otras referencias'!AO:AQ,MATCH(V334,'Otras referencias'!AO:AO,0),2))</f>
        <v/>
      </c>
      <c r="X334" s="18"/>
      <c r="Y334" s="169" t="str">
        <f>IF(Z334="","",INDEX('Otras referencias'!H:I,MATCH(Z334,'Otras referencias'!I:I,0),1))</f>
        <v/>
      </c>
      <c r="Z334" s="171"/>
      <c r="AA334" s="20"/>
      <c r="AB334" s="12"/>
      <c r="AC334" s="169" t="str">
        <f>IF(AD334="","",INDEX('Otras referencias'!K:L,MATCH(AD334,'Otras referencias'!L:L,0),1))</f>
        <v/>
      </c>
      <c r="AD334" s="67"/>
      <c r="AE334" s="173" t="str">
        <f t="shared" si="32"/>
        <v>---</v>
      </c>
      <c r="AI334" s="59" t="str">
        <f>IF(V334="","",INDEX('Otras referencias'!AO:AQ,MATCH(V334,'Otras referencias'!AO:AO,0),3))</f>
        <v/>
      </c>
      <c r="AJ334" s="59" t="str">
        <f>IF(SUMPRODUCT(--EXACT(K334&amp;M334,$AJ$2:AJ333)),"",K334&amp;M334)</f>
        <v/>
      </c>
      <c r="AK334" s="59" t="str">
        <f>IF(SUMPRODUCT(--EXACT(K334&amp;M334,$AJ$2:AJ333)),"",MAX($AK$3:AK333)+1)</f>
        <v/>
      </c>
    </row>
    <row r="335" spans="1:37" s="59" customFormat="1" ht="15" x14ac:dyDescent="0.25">
      <c r="A335" s="10">
        <f t="shared" si="34"/>
        <v>1</v>
      </c>
      <c r="B335" s="55" t="str">
        <f t="shared" si="35"/>
        <v/>
      </c>
      <c r="C335" s="55">
        <v>333</v>
      </c>
      <c r="D335" s="55" t="str">
        <f t="shared" si="33"/>
        <v/>
      </c>
      <c r="E335" s="56" t="str">
        <f t="shared" si="30"/>
        <v/>
      </c>
      <c r="F335" s="34" t="str">
        <f>IF(L335&lt;&gt;"",CONCATENATE(DIGITADOR!$B$2,$A$2,DIGITADOR!$M$1,A335),"")</f>
        <v/>
      </c>
      <c r="G335" s="37"/>
      <c r="H335" s="4"/>
      <c r="I335" s="60" t="str">
        <f t="shared" si="31"/>
        <v/>
      </c>
      <c r="J335" s="166" t="str">
        <f>IF(K335="","",INDEX('Otras referencias'!$AG:$AH,MATCH(K335,'Otras referencias'!$AG:$AG,0),2))</f>
        <v/>
      </c>
      <c r="K335" s="171"/>
      <c r="L335" s="58" t="str">
        <f>IF(J335="","",INDEX(referentes!$S:$W,MATCH(J335,referentes!$S:$S,0),1))</f>
        <v/>
      </c>
      <c r="M335" s="32"/>
      <c r="N335" s="43"/>
      <c r="O335" s="1"/>
      <c r="P335" s="225"/>
      <c r="Q335" s="226" t="str">
        <f>IF(P335="","",INDEX(referentes!$J:$K,MATCH(P335,referentes!$J:$J,0),2))</f>
        <v/>
      </c>
      <c r="R335" s="21"/>
      <c r="S335" s="26"/>
      <c r="T335" s="222"/>
      <c r="U335" s="223" t="str">
        <f>IF(T335="","",INDEX(referentes!D:E,MATCH(T335,referentes!D:D,0),2))</f>
        <v/>
      </c>
      <c r="V335" s="222"/>
      <c r="W335" s="224" t="str">
        <f>IF(V335="","",INDEX('Otras referencias'!AO:AQ,MATCH(V335,'Otras referencias'!AO:AO,0),2))</f>
        <v/>
      </c>
      <c r="X335" s="18"/>
      <c r="Y335" s="169" t="str">
        <f>IF(Z335="","",INDEX('Otras referencias'!H:I,MATCH(Z335,'Otras referencias'!I:I,0),1))</f>
        <v/>
      </c>
      <c r="Z335" s="171"/>
      <c r="AA335" s="21"/>
      <c r="AB335" s="11"/>
      <c r="AC335" s="169" t="str">
        <f>IF(AD335="","",INDEX('Otras referencias'!K:L,MATCH(AD335,'Otras referencias'!L:L,0),1))</f>
        <v/>
      </c>
      <c r="AD335" s="67"/>
      <c r="AE335" s="173" t="str">
        <f t="shared" si="32"/>
        <v>---</v>
      </c>
      <c r="AI335" s="59" t="str">
        <f>IF(V335="","",INDEX('Otras referencias'!AO:AQ,MATCH(V335,'Otras referencias'!AO:AO,0),3))</f>
        <v/>
      </c>
      <c r="AJ335" s="59" t="str">
        <f>IF(SUMPRODUCT(--EXACT(K335&amp;M335,$AJ$2:AJ334)),"",K335&amp;M335)</f>
        <v/>
      </c>
      <c r="AK335" s="59" t="str">
        <f>IF(SUMPRODUCT(--EXACT(K335&amp;M335,$AJ$2:AJ334)),"",MAX($AK$3:AK334)+1)</f>
        <v/>
      </c>
    </row>
    <row r="336" spans="1:37" s="59" customFormat="1" ht="15" x14ac:dyDescent="0.25">
      <c r="A336" s="10">
        <f t="shared" si="34"/>
        <v>1</v>
      </c>
      <c r="B336" s="55" t="str">
        <f t="shared" si="35"/>
        <v/>
      </c>
      <c r="C336" s="55">
        <v>334</v>
      </c>
      <c r="D336" s="55" t="str">
        <f t="shared" si="33"/>
        <v/>
      </c>
      <c r="E336" s="56" t="str">
        <f t="shared" si="30"/>
        <v/>
      </c>
      <c r="F336" s="34" t="str">
        <f>IF(L336&lt;&gt;"",CONCATENATE(DIGITADOR!$B$2,$A$2,DIGITADOR!$M$1,A336),"")</f>
        <v/>
      </c>
      <c r="G336" s="36"/>
      <c r="H336" s="4"/>
      <c r="I336" s="60" t="str">
        <f t="shared" si="31"/>
        <v/>
      </c>
      <c r="J336" s="166" t="str">
        <f>IF(K336="","",INDEX('Otras referencias'!$AG:$AH,MATCH(K336,'Otras referencias'!$AG:$AG,0),2))</f>
        <v/>
      </c>
      <c r="K336" s="171"/>
      <c r="L336" s="58" t="str">
        <f>IF(J336="","",INDEX(referentes!$S:$W,MATCH(J336,referentes!$S:$S,0),1))</f>
        <v/>
      </c>
      <c r="M336" s="32"/>
      <c r="N336" s="42"/>
      <c r="O336" s="1"/>
      <c r="P336" s="225"/>
      <c r="Q336" s="226" t="str">
        <f>IF(P336="","",INDEX(referentes!$J:$K,MATCH(P336,referentes!$J:$J,0),2))</f>
        <v/>
      </c>
      <c r="R336" s="20"/>
      <c r="S336" s="26"/>
      <c r="T336" s="222"/>
      <c r="U336" s="223" t="str">
        <f>IF(T336="","",INDEX(referentes!D:E,MATCH(T336,referentes!D:D,0),2))</f>
        <v/>
      </c>
      <c r="V336" s="222"/>
      <c r="W336" s="224" t="str">
        <f>IF(V336="","",INDEX('Otras referencias'!AO:AQ,MATCH(V336,'Otras referencias'!AO:AO,0),2))</f>
        <v/>
      </c>
      <c r="X336" s="18"/>
      <c r="Y336" s="169" t="str">
        <f>IF(Z336="","",INDEX('Otras referencias'!H:I,MATCH(Z336,'Otras referencias'!I:I,0),1))</f>
        <v/>
      </c>
      <c r="Z336" s="171"/>
      <c r="AA336" s="20"/>
      <c r="AB336" s="12"/>
      <c r="AC336" s="169" t="str">
        <f>IF(AD336="","",INDEX('Otras referencias'!K:L,MATCH(AD336,'Otras referencias'!L:L,0),1))</f>
        <v/>
      </c>
      <c r="AD336" s="67"/>
      <c r="AE336" s="173" t="str">
        <f t="shared" si="32"/>
        <v>---</v>
      </c>
      <c r="AI336" s="59" t="str">
        <f>IF(V336="","",INDEX('Otras referencias'!AO:AQ,MATCH(V336,'Otras referencias'!AO:AO,0),3))</f>
        <v/>
      </c>
      <c r="AJ336" s="59" t="str">
        <f>IF(SUMPRODUCT(--EXACT(K336&amp;M336,$AJ$2:AJ335)),"",K336&amp;M336)</f>
        <v/>
      </c>
      <c r="AK336" s="59" t="str">
        <f>IF(SUMPRODUCT(--EXACT(K336&amp;M336,$AJ$2:AJ335)),"",MAX($AK$3:AK335)+1)</f>
        <v/>
      </c>
    </row>
    <row r="337" spans="1:37" s="59" customFormat="1" ht="15" x14ac:dyDescent="0.25">
      <c r="A337" s="10">
        <f t="shared" si="34"/>
        <v>1</v>
      </c>
      <c r="B337" s="55" t="str">
        <f t="shared" si="35"/>
        <v/>
      </c>
      <c r="C337" s="55">
        <v>335</v>
      </c>
      <c r="D337" s="55" t="str">
        <f t="shared" si="33"/>
        <v/>
      </c>
      <c r="E337" s="56" t="str">
        <f t="shared" si="30"/>
        <v/>
      </c>
      <c r="F337" s="34" t="str">
        <f>IF(L337&lt;&gt;"",CONCATENATE(DIGITADOR!$B$2,$A$2,DIGITADOR!$M$1,A337),"")</f>
        <v/>
      </c>
      <c r="G337" s="37"/>
      <c r="H337" s="4"/>
      <c r="I337" s="60" t="str">
        <f t="shared" si="31"/>
        <v/>
      </c>
      <c r="J337" s="166" t="str">
        <f>IF(K337="","",INDEX('Otras referencias'!$AG:$AH,MATCH(K337,'Otras referencias'!$AG:$AG,0),2))</f>
        <v/>
      </c>
      <c r="K337" s="171"/>
      <c r="L337" s="58" t="str">
        <f>IF(J337="","",INDEX(referentes!$S:$W,MATCH(J337,referentes!$S:$S,0),1))</f>
        <v/>
      </c>
      <c r="M337" s="32"/>
      <c r="N337" s="43"/>
      <c r="O337" s="1"/>
      <c r="P337" s="225"/>
      <c r="Q337" s="226" t="str">
        <f>IF(P337="","",INDEX(referentes!$J:$K,MATCH(P337,referentes!$J:$J,0),2))</f>
        <v/>
      </c>
      <c r="R337" s="21"/>
      <c r="S337" s="26"/>
      <c r="T337" s="222"/>
      <c r="U337" s="223" t="str">
        <f>IF(T337="","",INDEX(referentes!D:E,MATCH(T337,referentes!D:D,0),2))</f>
        <v/>
      </c>
      <c r="V337" s="222"/>
      <c r="W337" s="224" t="str">
        <f>IF(V337="","",INDEX('Otras referencias'!AO:AQ,MATCH(V337,'Otras referencias'!AO:AO,0),2))</f>
        <v/>
      </c>
      <c r="X337" s="18"/>
      <c r="Y337" s="169" t="str">
        <f>IF(Z337="","",INDEX('Otras referencias'!H:I,MATCH(Z337,'Otras referencias'!I:I,0),1))</f>
        <v/>
      </c>
      <c r="Z337" s="171"/>
      <c r="AA337" s="21"/>
      <c r="AB337" s="11"/>
      <c r="AC337" s="169" t="str">
        <f>IF(AD337="","",INDEX('Otras referencias'!K:L,MATCH(AD337,'Otras referencias'!L:L,0),1))</f>
        <v/>
      </c>
      <c r="AD337" s="67"/>
      <c r="AE337" s="173" t="str">
        <f t="shared" si="32"/>
        <v>---</v>
      </c>
      <c r="AI337" s="59" t="str">
        <f>IF(V337="","",INDEX('Otras referencias'!AO:AQ,MATCH(V337,'Otras referencias'!AO:AO,0),3))</f>
        <v/>
      </c>
      <c r="AJ337" s="59" t="str">
        <f>IF(SUMPRODUCT(--EXACT(K337&amp;M337,$AJ$2:AJ336)),"",K337&amp;M337)</f>
        <v/>
      </c>
      <c r="AK337" s="59" t="str">
        <f>IF(SUMPRODUCT(--EXACT(K337&amp;M337,$AJ$2:AJ336)),"",MAX($AK$3:AK336)+1)</f>
        <v/>
      </c>
    </row>
    <row r="338" spans="1:37" s="59" customFormat="1" ht="15" x14ac:dyDescent="0.25">
      <c r="A338" s="10">
        <f t="shared" si="34"/>
        <v>1</v>
      </c>
      <c r="B338" s="55" t="str">
        <f t="shared" si="35"/>
        <v/>
      </c>
      <c r="C338" s="55">
        <v>336</v>
      </c>
      <c r="D338" s="55" t="str">
        <f t="shared" si="33"/>
        <v/>
      </c>
      <c r="E338" s="56" t="str">
        <f t="shared" si="30"/>
        <v/>
      </c>
      <c r="F338" s="34" t="str">
        <f>IF(L338&lt;&gt;"",CONCATENATE(DIGITADOR!$B$2,$A$2,DIGITADOR!$M$1,A338),"")</f>
        <v/>
      </c>
      <c r="G338" s="36"/>
      <c r="H338" s="4"/>
      <c r="I338" s="60" t="str">
        <f t="shared" si="31"/>
        <v/>
      </c>
      <c r="J338" s="166" t="str">
        <f>IF(K338="","",INDEX('Otras referencias'!$AG:$AH,MATCH(K338,'Otras referencias'!$AG:$AG,0),2))</f>
        <v/>
      </c>
      <c r="K338" s="171"/>
      <c r="L338" s="58" t="str">
        <f>IF(J338="","",INDEX(referentes!$S:$W,MATCH(J338,referentes!$S:$S,0),1))</f>
        <v/>
      </c>
      <c r="M338" s="32"/>
      <c r="N338" s="42"/>
      <c r="O338" s="1"/>
      <c r="P338" s="225"/>
      <c r="Q338" s="226" t="str">
        <f>IF(P338="","",INDEX(referentes!$J:$K,MATCH(P338,referentes!$J:$J,0),2))</f>
        <v/>
      </c>
      <c r="R338" s="20"/>
      <c r="S338" s="26"/>
      <c r="T338" s="222"/>
      <c r="U338" s="223" t="str">
        <f>IF(T338="","",INDEX(referentes!D:E,MATCH(T338,referentes!D:D,0),2))</f>
        <v/>
      </c>
      <c r="V338" s="222"/>
      <c r="W338" s="224" t="str">
        <f>IF(V338="","",INDEX('Otras referencias'!AO:AQ,MATCH(V338,'Otras referencias'!AO:AO,0),2))</f>
        <v/>
      </c>
      <c r="X338" s="18"/>
      <c r="Y338" s="169" t="str">
        <f>IF(Z338="","",INDEX('Otras referencias'!H:I,MATCH(Z338,'Otras referencias'!I:I,0),1))</f>
        <v/>
      </c>
      <c r="Z338" s="171"/>
      <c r="AA338" s="20"/>
      <c r="AB338" s="12"/>
      <c r="AC338" s="169" t="str">
        <f>IF(AD338="","",INDEX('Otras referencias'!K:L,MATCH(AD338,'Otras referencias'!L:L,0),1))</f>
        <v/>
      </c>
      <c r="AD338" s="67"/>
      <c r="AE338" s="173" t="str">
        <f t="shared" si="32"/>
        <v>---</v>
      </c>
      <c r="AI338" s="59" t="str">
        <f>IF(V338="","",INDEX('Otras referencias'!AO:AQ,MATCH(V338,'Otras referencias'!AO:AO,0),3))</f>
        <v/>
      </c>
      <c r="AJ338" s="59" t="str">
        <f>IF(SUMPRODUCT(--EXACT(K338&amp;M338,$AJ$2:AJ337)),"",K338&amp;M338)</f>
        <v/>
      </c>
      <c r="AK338" s="59" t="str">
        <f>IF(SUMPRODUCT(--EXACT(K338&amp;M338,$AJ$2:AJ337)),"",MAX($AK$3:AK337)+1)</f>
        <v/>
      </c>
    </row>
    <row r="339" spans="1:37" s="59" customFormat="1" ht="15" x14ac:dyDescent="0.25">
      <c r="A339" s="10">
        <f t="shared" si="34"/>
        <v>1</v>
      </c>
      <c r="B339" s="55" t="str">
        <f t="shared" si="35"/>
        <v/>
      </c>
      <c r="C339" s="55">
        <v>337</v>
      </c>
      <c r="D339" s="55" t="str">
        <f t="shared" si="33"/>
        <v/>
      </c>
      <c r="E339" s="56" t="str">
        <f t="shared" si="30"/>
        <v/>
      </c>
      <c r="F339" s="34" t="str">
        <f>IF(L339&lt;&gt;"",CONCATENATE(DIGITADOR!$B$2,$A$2,DIGITADOR!$M$1,A339),"")</f>
        <v/>
      </c>
      <c r="G339" s="37"/>
      <c r="H339" s="4"/>
      <c r="I339" s="60" t="str">
        <f t="shared" si="31"/>
        <v/>
      </c>
      <c r="J339" s="166" t="str">
        <f>IF(K339="","",INDEX('Otras referencias'!$AG:$AH,MATCH(K339,'Otras referencias'!$AG:$AG,0),2))</f>
        <v/>
      </c>
      <c r="K339" s="171"/>
      <c r="L339" s="58" t="str">
        <f>IF(J339="","",INDEX(referentes!$S:$W,MATCH(J339,referentes!$S:$S,0),1))</f>
        <v/>
      </c>
      <c r="M339" s="32"/>
      <c r="N339" s="43"/>
      <c r="O339" s="1"/>
      <c r="P339" s="225"/>
      <c r="Q339" s="226" t="str">
        <f>IF(P339="","",INDEX(referentes!$J:$K,MATCH(P339,referentes!$J:$J,0),2))</f>
        <v/>
      </c>
      <c r="R339" s="21"/>
      <c r="S339" s="26"/>
      <c r="T339" s="222"/>
      <c r="U339" s="223" t="str">
        <f>IF(T339="","",INDEX(referentes!D:E,MATCH(T339,referentes!D:D,0),2))</f>
        <v/>
      </c>
      <c r="V339" s="222"/>
      <c r="W339" s="224" t="str">
        <f>IF(V339="","",INDEX('Otras referencias'!AO:AQ,MATCH(V339,'Otras referencias'!AO:AO,0),2))</f>
        <v/>
      </c>
      <c r="X339" s="18"/>
      <c r="Y339" s="169" t="str">
        <f>IF(Z339="","",INDEX('Otras referencias'!H:I,MATCH(Z339,'Otras referencias'!I:I,0),1))</f>
        <v/>
      </c>
      <c r="Z339" s="171"/>
      <c r="AA339" s="21"/>
      <c r="AB339" s="11"/>
      <c r="AC339" s="169" t="str">
        <f>IF(AD339="","",INDEX('Otras referencias'!K:L,MATCH(AD339,'Otras referencias'!L:L,0),1))</f>
        <v/>
      </c>
      <c r="AD339" s="67"/>
      <c r="AE339" s="173" t="str">
        <f t="shared" si="32"/>
        <v>---</v>
      </c>
      <c r="AI339" s="59" t="str">
        <f>IF(V339="","",INDEX('Otras referencias'!AO:AQ,MATCH(V339,'Otras referencias'!AO:AO,0),3))</f>
        <v/>
      </c>
      <c r="AJ339" s="59" t="str">
        <f>IF(SUMPRODUCT(--EXACT(K339&amp;M339,$AJ$2:AJ338)),"",K339&amp;M339)</f>
        <v/>
      </c>
      <c r="AK339" s="59" t="str">
        <f>IF(SUMPRODUCT(--EXACT(K339&amp;M339,$AJ$2:AJ338)),"",MAX($AK$3:AK338)+1)</f>
        <v/>
      </c>
    </row>
    <row r="340" spans="1:37" s="59" customFormat="1" ht="15" x14ac:dyDescent="0.25">
      <c r="A340" s="10">
        <f t="shared" si="34"/>
        <v>1</v>
      </c>
      <c r="B340" s="55" t="str">
        <f t="shared" si="35"/>
        <v/>
      </c>
      <c r="C340" s="55">
        <v>338</v>
      </c>
      <c r="D340" s="55" t="str">
        <f t="shared" si="33"/>
        <v/>
      </c>
      <c r="E340" s="56" t="str">
        <f t="shared" si="30"/>
        <v/>
      </c>
      <c r="F340" s="34" t="str">
        <f>IF(L340&lt;&gt;"",CONCATENATE(DIGITADOR!$B$2,$A$2,DIGITADOR!$M$1,A340),"")</f>
        <v/>
      </c>
      <c r="G340" s="36"/>
      <c r="H340" s="4"/>
      <c r="I340" s="60" t="str">
        <f t="shared" si="31"/>
        <v/>
      </c>
      <c r="J340" s="166" t="str">
        <f>IF(K340="","",INDEX('Otras referencias'!$AG:$AH,MATCH(K340,'Otras referencias'!$AG:$AG,0),2))</f>
        <v/>
      </c>
      <c r="K340" s="171"/>
      <c r="L340" s="58" t="str">
        <f>IF(J340="","",INDEX(referentes!$S:$W,MATCH(J340,referentes!$S:$S,0),1))</f>
        <v/>
      </c>
      <c r="M340" s="32"/>
      <c r="N340" s="42"/>
      <c r="O340" s="1"/>
      <c r="P340" s="225"/>
      <c r="Q340" s="226" t="str">
        <f>IF(P340="","",INDEX(referentes!$J:$K,MATCH(P340,referentes!$J:$J,0),2))</f>
        <v/>
      </c>
      <c r="R340" s="20"/>
      <c r="S340" s="26"/>
      <c r="T340" s="222"/>
      <c r="U340" s="223" t="str">
        <f>IF(T340="","",INDEX(referentes!D:E,MATCH(T340,referentes!D:D,0),2))</f>
        <v/>
      </c>
      <c r="V340" s="222"/>
      <c r="W340" s="224" t="str">
        <f>IF(V340="","",INDEX('Otras referencias'!AO:AQ,MATCH(V340,'Otras referencias'!AO:AO,0),2))</f>
        <v/>
      </c>
      <c r="X340" s="18"/>
      <c r="Y340" s="169" t="str">
        <f>IF(Z340="","",INDEX('Otras referencias'!H:I,MATCH(Z340,'Otras referencias'!I:I,0),1))</f>
        <v/>
      </c>
      <c r="Z340" s="171"/>
      <c r="AA340" s="20"/>
      <c r="AB340" s="12"/>
      <c r="AC340" s="169" t="str">
        <f>IF(AD340="","",INDEX('Otras referencias'!K:L,MATCH(AD340,'Otras referencias'!L:L,0),1))</f>
        <v/>
      </c>
      <c r="AD340" s="67"/>
      <c r="AE340" s="173" t="str">
        <f t="shared" si="32"/>
        <v>---</v>
      </c>
      <c r="AI340" s="59" t="str">
        <f>IF(V340="","",INDEX('Otras referencias'!AO:AQ,MATCH(V340,'Otras referencias'!AO:AO,0),3))</f>
        <v/>
      </c>
      <c r="AJ340" s="59" t="str">
        <f>IF(SUMPRODUCT(--EXACT(K340&amp;M340,$AJ$2:AJ339)),"",K340&amp;M340)</f>
        <v/>
      </c>
      <c r="AK340" s="59" t="str">
        <f>IF(SUMPRODUCT(--EXACT(K340&amp;M340,$AJ$2:AJ339)),"",MAX($AK$3:AK339)+1)</f>
        <v/>
      </c>
    </row>
    <row r="341" spans="1:37" s="59" customFormat="1" ht="15" x14ac:dyDescent="0.25">
      <c r="A341" s="10">
        <f t="shared" si="34"/>
        <v>1</v>
      </c>
      <c r="B341" s="55" t="str">
        <f t="shared" si="35"/>
        <v/>
      </c>
      <c r="C341" s="55">
        <v>339</v>
      </c>
      <c r="D341" s="55" t="str">
        <f t="shared" si="33"/>
        <v/>
      </c>
      <c r="E341" s="56" t="str">
        <f t="shared" si="30"/>
        <v/>
      </c>
      <c r="F341" s="34" t="str">
        <f>IF(L341&lt;&gt;"",CONCATENATE(DIGITADOR!$B$2,$A$2,DIGITADOR!$M$1,A341),"")</f>
        <v/>
      </c>
      <c r="G341" s="37"/>
      <c r="H341" s="4"/>
      <c r="I341" s="60" t="str">
        <f t="shared" si="31"/>
        <v/>
      </c>
      <c r="J341" s="166" t="str">
        <f>IF(K341="","",INDEX('Otras referencias'!$AG:$AH,MATCH(K341,'Otras referencias'!$AG:$AG,0),2))</f>
        <v/>
      </c>
      <c r="K341" s="171"/>
      <c r="L341" s="58" t="str">
        <f>IF(J341="","",INDEX(referentes!$S:$W,MATCH(J341,referentes!$S:$S,0),1))</f>
        <v/>
      </c>
      <c r="M341" s="32"/>
      <c r="N341" s="43"/>
      <c r="O341" s="1"/>
      <c r="P341" s="225"/>
      <c r="Q341" s="226" t="str">
        <f>IF(P341="","",INDEX(referentes!$J:$K,MATCH(P341,referentes!$J:$J,0),2))</f>
        <v/>
      </c>
      <c r="R341" s="21"/>
      <c r="S341" s="26"/>
      <c r="T341" s="222"/>
      <c r="U341" s="223" t="str">
        <f>IF(T341="","",INDEX(referentes!D:E,MATCH(T341,referentes!D:D,0),2))</f>
        <v/>
      </c>
      <c r="V341" s="222"/>
      <c r="W341" s="224" t="str">
        <f>IF(V341="","",INDEX('Otras referencias'!AO:AQ,MATCH(V341,'Otras referencias'!AO:AO,0),2))</f>
        <v/>
      </c>
      <c r="X341" s="18"/>
      <c r="Y341" s="169" t="str">
        <f>IF(Z341="","",INDEX('Otras referencias'!H:I,MATCH(Z341,'Otras referencias'!I:I,0),1))</f>
        <v/>
      </c>
      <c r="Z341" s="171"/>
      <c r="AA341" s="21"/>
      <c r="AB341" s="11"/>
      <c r="AC341" s="169" t="str">
        <f>IF(AD341="","",INDEX('Otras referencias'!K:L,MATCH(AD341,'Otras referencias'!L:L,0),1))</f>
        <v/>
      </c>
      <c r="AD341" s="67"/>
      <c r="AE341" s="173" t="str">
        <f t="shared" si="32"/>
        <v>---</v>
      </c>
      <c r="AI341" s="59" t="str">
        <f>IF(V341="","",INDEX('Otras referencias'!AO:AQ,MATCH(V341,'Otras referencias'!AO:AO,0),3))</f>
        <v/>
      </c>
      <c r="AJ341" s="59" t="str">
        <f>IF(SUMPRODUCT(--EXACT(K341&amp;M341,$AJ$2:AJ340)),"",K341&amp;M341)</f>
        <v/>
      </c>
      <c r="AK341" s="59" t="str">
        <f>IF(SUMPRODUCT(--EXACT(K341&amp;M341,$AJ$2:AJ340)),"",MAX($AK$3:AK340)+1)</f>
        <v/>
      </c>
    </row>
    <row r="342" spans="1:37" s="59" customFormat="1" ht="15" x14ac:dyDescent="0.25">
      <c r="A342" s="10">
        <f t="shared" si="34"/>
        <v>1</v>
      </c>
      <c r="B342" s="55" t="str">
        <f t="shared" si="35"/>
        <v/>
      </c>
      <c r="C342" s="55">
        <v>340</v>
      </c>
      <c r="D342" s="55" t="str">
        <f t="shared" si="33"/>
        <v/>
      </c>
      <c r="E342" s="56" t="str">
        <f t="shared" si="30"/>
        <v/>
      </c>
      <c r="F342" s="34" t="str">
        <f>IF(L342&lt;&gt;"",CONCATENATE(DIGITADOR!$B$2,$A$2,DIGITADOR!$M$1,A342),"")</f>
        <v/>
      </c>
      <c r="G342" s="36"/>
      <c r="H342" s="4"/>
      <c r="I342" s="60" t="str">
        <f t="shared" si="31"/>
        <v/>
      </c>
      <c r="J342" s="166" t="str">
        <f>IF(K342="","",INDEX('Otras referencias'!$AG:$AH,MATCH(K342,'Otras referencias'!$AG:$AG,0),2))</f>
        <v/>
      </c>
      <c r="K342" s="171"/>
      <c r="L342" s="58" t="str">
        <f>IF(J342="","",INDEX(referentes!$S:$W,MATCH(J342,referentes!$S:$S,0),1))</f>
        <v/>
      </c>
      <c r="M342" s="32"/>
      <c r="N342" s="42"/>
      <c r="O342" s="1"/>
      <c r="P342" s="225"/>
      <c r="Q342" s="226" t="str">
        <f>IF(P342="","",INDEX(referentes!$J:$K,MATCH(P342,referentes!$J:$J,0),2))</f>
        <v/>
      </c>
      <c r="R342" s="20"/>
      <c r="S342" s="26"/>
      <c r="T342" s="222"/>
      <c r="U342" s="223" t="str">
        <f>IF(T342="","",INDEX(referentes!D:E,MATCH(T342,referentes!D:D,0),2))</f>
        <v/>
      </c>
      <c r="V342" s="222"/>
      <c r="W342" s="224" t="str">
        <f>IF(V342="","",INDEX('Otras referencias'!AO:AQ,MATCH(V342,'Otras referencias'!AO:AO,0),2))</f>
        <v/>
      </c>
      <c r="X342" s="18"/>
      <c r="Y342" s="169" t="str">
        <f>IF(Z342="","",INDEX('Otras referencias'!H:I,MATCH(Z342,'Otras referencias'!I:I,0),1))</f>
        <v/>
      </c>
      <c r="Z342" s="171"/>
      <c r="AA342" s="20"/>
      <c r="AB342" s="12"/>
      <c r="AC342" s="169" t="str">
        <f>IF(AD342="","",INDEX('Otras referencias'!K:L,MATCH(AD342,'Otras referencias'!L:L,0),1))</f>
        <v/>
      </c>
      <c r="AD342" s="67"/>
      <c r="AE342" s="173" t="str">
        <f t="shared" si="32"/>
        <v>---</v>
      </c>
      <c r="AI342" s="59" t="str">
        <f>IF(V342="","",INDEX('Otras referencias'!AO:AQ,MATCH(V342,'Otras referencias'!AO:AO,0),3))</f>
        <v/>
      </c>
      <c r="AJ342" s="59" t="str">
        <f>IF(SUMPRODUCT(--EXACT(K342&amp;M342,$AJ$2:AJ341)),"",K342&amp;M342)</f>
        <v/>
      </c>
      <c r="AK342" s="59" t="str">
        <f>IF(SUMPRODUCT(--EXACT(K342&amp;M342,$AJ$2:AJ341)),"",MAX($AK$3:AK341)+1)</f>
        <v/>
      </c>
    </row>
    <row r="343" spans="1:37" s="59" customFormat="1" ht="15" x14ac:dyDescent="0.25">
      <c r="A343" s="10">
        <f t="shared" si="34"/>
        <v>1</v>
      </c>
      <c r="B343" s="55" t="str">
        <f t="shared" si="35"/>
        <v/>
      </c>
      <c r="C343" s="55">
        <v>341</v>
      </c>
      <c r="D343" s="55" t="str">
        <f t="shared" si="33"/>
        <v/>
      </c>
      <c r="E343" s="56" t="str">
        <f t="shared" si="30"/>
        <v/>
      </c>
      <c r="F343" s="34" t="str">
        <f>IF(L343&lt;&gt;"",CONCATENATE(DIGITADOR!$B$2,$A$2,DIGITADOR!$M$1,A343),"")</f>
        <v/>
      </c>
      <c r="G343" s="37"/>
      <c r="H343" s="4"/>
      <c r="I343" s="60" t="str">
        <f t="shared" si="31"/>
        <v/>
      </c>
      <c r="J343" s="166" t="str">
        <f>IF(K343="","",INDEX('Otras referencias'!$AG:$AH,MATCH(K343,'Otras referencias'!$AG:$AG,0),2))</f>
        <v/>
      </c>
      <c r="K343" s="171"/>
      <c r="L343" s="58" t="str">
        <f>IF(J343="","",INDEX(referentes!$S:$W,MATCH(J343,referentes!$S:$S,0),1))</f>
        <v/>
      </c>
      <c r="M343" s="32"/>
      <c r="N343" s="43"/>
      <c r="O343" s="1"/>
      <c r="P343" s="225"/>
      <c r="Q343" s="226" t="str">
        <f>IF(P343="","",INDEX(referentes!$J:$K,MATCH(P343,referentes!$J:$J,0),2))</f>
        <v/>
      </c>
      <c r="R343" s="21"/>
      <c r="S343" s="26"/>
      <c r="T343" s="222"/>
      <c r="U343" s="223" t="str">
        <f>IF(T343="","",INDEX(referentes!D:E,MATCH(T343,referentes!D:D,0),2))</f>
        <v/>
      </c>
      <c r="V343" s="222"/>
      <c r="W343" s="224" t="str">
        <f>IF(V343="","",INDEX('Otras referencias'!AO:AQ,MATCH(V343,'Otras referencias'!AO:AO,0),2))</f>
        <v/>
      </c>
      <c r="X343" s="18"/>
      <c r="Y343" s="169" t="str">
        <f>IF(Z343="","",INDEX('Otras referencias'!H:I,MATCH(Z343,'Otras referencias'!I:I,0),1))</f>
        <v/>
      </c>
      <c r="Z343" s="171"/>
      <c r="AA343" s="21"/>
      <c r="AB343" s="11"/>
      <c r="AC343" s="169" t="str">
        <f>IF(AD343="","",INDEX('Otras referencias'!K:L,MATCH(AD343,'Otras referencias'!L:L,0),1))</f>
        <v/>
      </c>
      <c r="AD343" s="67"/>
      <c r="AE343" s="173" t="str">
        <f t="shared" si="32"/>
        <v>---</v>
      </c>
      <c r="AI343" s="59" t="str">
        <f>IF(V343="","",INDEX('Otras referencias'!AO:AQ,MATCH(V343,'Otras referencias'!AO:AO,0),3))</f>
        <v/>
      </c>
      <c r="AJ343" s="59" t="str">
        <f>IF(SUMPRODUCT(--EXACT(K343&amp;M343,$AJ$2:AJ342)),"",K343&amp;M343)</f>
        <v/>
      </c>
      <c r="AK343" s="59" t="str">
        <f>IF(SUMPRODUCT(--EXACT(K343&amp;M343,$AJ$2:AJ342)),"",MAX($AK$3:AK342)+1)</f>
        <v/>
      </c>
    </row>
    <row r="344" spans="1:37" s="59" customFormat="1" ht="15" x14ac:dyDescent="0.25">
      <c r="A344" s="10">
        <f t="shared" si="34"/>
        <v>1</v>
      </c>
      <c r="B344" s="55" t="str">
        <f t="shared" si="35"/>
        <v/>
      </c>
      <c r="C344" s="55">
        <v>342</v>
      </c>
      <c r="D344" s="55" t="str">
        <f t="shared" si="33"/>
        <v/>
      </c>
      <c r="E344" s="56" t="str">
        <f t="shared" si="30"/>
        <v/>
      </c>
      <c r="F344" s="34" t="str">
        <f>IF(L344&lt;&gt;"",CONCATENATE(DIGITADOR!$B$2,$A$2,DIGITADOR!$M$1,A344),"")</f>
        <v/>
      </c>
      <c r="G344" s="36"/>
      <c r="H344" s="4"/>
      <c r="I344" s="60" t="str">
        <f t="shared" si="31"/>
        <v/>
      </c>
      <c r="J344" s="166" t="str">
        <f>IF(K344="","",INDEX('Otras referencias'!$AG:$AH,MATCH(K344,'Otras referencias'!$AG:$AG,0),2))</f>
        <v/>
      </c>
      <c r="K344" s="171"/>
      <c r="L344" s="58" t="str">
        <f>IF(J344="","",INDEX(referentes!$S:$W,MATCH(J344,referentes!$S:$S,0),1))</f>
        <v/>
      </c>
      <c r="M344" s="32"/>
      <c r="N344" s="42"/>
      <c r="O344" s="1"/>
      <c r="P344" s="225"/>
      <c r="Q344" s="226" t="str">
        <f>IF(P344="","",INDEX(referentes!$J:$K,MATCH(P344,referentes!$J:$J,0),2))</f>
        <v/>
      </c>
      <c r="R344" s="20"/>
      <c r="S344" s="26"/>
      <c r="T344" s="222"/>
      <c r="U344" s="223" t="str">
        <f>IF(T344="","",INDEX(referentes!D:E,MATCH(T344,referentes!D:D,0),2))</f>
        <v/>
      </c>
      <c r="V344" s="222"/>
      <c r="W344" s="224" t="str">
        <f>IF(V344="","",INDEX('Otras referencias'!AO:AQ,MATCH(V344,'Otras referencias'!AO:AO,0),2))</f>
        <v/>
      </c>
      <c r="X344" s="18"/>
      <c r="Y344" s="169" t="str">
        <f>IF(Z344="","",INDEX('Otras referencias'!H:I,MATCH(Z344,'Otras referencias'!I:I,0),1))</f>
        <v/>
      </c>
      <c r="Z344" s="171"/>
      <c r="AA344" s="20"/>
      <c r="AB344" s="12"/>
      <c r="AC344" s="169" t="str">
        <f>IF(AD344="","",INDEX('Otras referencias'!K:L,MATCH(AD344,'Otras referencias'!L:L,0),1))</f>
        <v/>
      </c>
      <c r="AD344" s="67"/>
      <c r="AE344" s="173" t="str">
        <f t="shared" si="32"/>
        <v>---</v>
      </c>
      <c r="AI344" s="59" t="str">
        <f>IF(V344="","",INDEX('Otras referencias'!AO:AQ,MATCH(V344,'Otras referencias'!AO:AO,0),3))</f>
        <v/>
      </c>
      <c r="AJ344" s="59" t="str">
        <f>IF(SUMPRODUCT(--EXACT(K344&amp;M344,$AJ$2:AJ343)),"",K344&amp;M344)</f>
        <v/>
      </c>
      <c r="AK344" s="59" t="str">
        <f>IF(SUMPRODUCT(--EXACT(K344&amp;M344,$AJ$2:AJ343)),"",MAX($AK$3:AK343)+1)</f>
        <v/>
      </c>
    </row>
    <row r="345" spans="1:37" s="59" customFormat="1" ht="15" x14ac:dyDescent="0.25">
      <c r="A345" s="10">
        <f t="shared" si="34"/>
        <v>1</v>
      </c>
      <c r="B345" s="55" t="str">
        <f t="shared" si="35"/>
        <v/>
      </c>
      <c r="C345" s="55">
        <v>343</v>
      </c>
      <c r="D345" s="55" t="str">
        <f t="shared" si="33"/>
        <v/>
      </c>
      <c r="E345" s="56" t="str">
        <f t="shared" si="30"/>
        <v/>
      </c>
      <c r="F345" s="34" t="str">
        <f>IF(L345&lt;&gt;"",CONCATENATE(DIGITADOR!$B$2,$A$2,DIGITADOR!$M$1,A345),"")</f>
        <v/>
      </c>
      <c r="G345" s="37"/>
      <c r="H345" s="4"/>
      <c r="I345" s="60" t="str">
        <f t="shared" si="31"/>
        <v/>
      </c>
      <c r="J345" s="166" t="str">
        <f>IF(K345="","",INDEX('Otras referencias'!$AG:$AH,MATCH(K345,'Otras referencias'!$AG:$AG,0),2))</f>
        <v/>
      </c>
      <c r="K345" s="171"/>
      <c r="L345" s="58" t="str">
        <f>IF(J345="","",INDEX(referentes!$S:$W,MATCH(J345,referentes!$S:$S,0),1))</f>
        <v/>
      </c>
      <c r="M345" s="32"/>
      <c r="N345" s="43"/>
      <c r="O345" s="1"/>
      <c r="P345" s="225"/>
      <c r="Q345" s="226" t="str">
        <f>IF(P345="","",INDEX(referentes!$J:$K,MATCH(P345,referentes!$J:$J,0),2))</f>
        <v/>
      </c>
      <c r="R345" s="21"/>
      <c r="S345" s="26"/>
      <c r="T345" s="222"/>
      <c r="U345" s="223" t="str">
        <f>IF(T345="","",INDEX(referentes!D:E,MATCH(T345,referentes!D:D,0),2))</f>
        <v/>
      </c>
      <c r="V345" s="222"/>
      <c r="W345" s="224" t="str">
        <f>IF(V345="","",INDEX('Otras referencias'!AO:AQ,MATCH(V345,'Otras referencias'!AO:AO,0),2))</f>
        <v/>
      </c>
      <c r="X345" s="18"/>
      <c r="Y345" s="169" t="str">
        <f>IF(Z345="","",INDEX('Otras referencias'!H:I,MATCH(Z345,'Otras referencias'!I:I,0),1))</f>
        <v/>
      </c>
      <c r="Z345" s="171"/>
      <c r="AA345" s="21"/>
      <c r="AB345" s="11"/>
      <c r="AC345" s="169" t="str">
        <f>IF(AD345="","",INDEX('Otras referencias'!K:L,MATCH(AD345,'Otras referencias'!L:L,0),1))</f>
        <v/>
      </c>
      <c r="AD345" s="67"/>
      <c r="AE345" s="173" t="str">
        <f t="shared" si="32"/>
        <v>---</v>
      </c>
      <c r="AI345" s="59" t="str">
        <f>IF(V345="","",INDEX('Otras referencias'!AO:AQ,MATCH(V345,'Otras referencias'!AO:AO,0),3))</f>
        <v/>
      </c>
      <c r="AJ345" s="59" t="str">
        <f>IF(SUMPRODUCT(--EXACT(K345&amp;M345,$AJ$2:AJ344)),"",K345&amp;M345)</f>
        <v/>
      </c>
      <c r="AK345" s="59" t="str">
        <f>IF(SUMPRODUCT(--EXACT(K345&amp;M345,$AJ$2:AJ344)),"",MAX($AK$3:AK344)+1)</f>
        <v/>
      </c>
    </row>
    <row r="346" spans="1:37" s="59" customFormat="1" ht="15" x14ac:dyDescent="0.25">
      <c r="A346" s="10">
        <f t="shared" si="34"/>
        <v>1</v>
      </c>
      <c r="B346" s="55" t="str">
        <f t="shared" si="35"/>
        <v/>
      </c>
      <c r="C346" s="55">
        <v>344</v>
      </c>
      <c r="D346" s="55" t="str">
        <f t="shared" si="33"/>
        <v/>
      </c>
      <c r="E346" s="56" t="str">
        <f t="shared" si="30"/>
        <v/>
      </c>
      <c r="F346" s="34" t="str">
        <f>IF(L346&lt;&gt;"",CONCATENATE(DIGITADOR!$B$2,$A$2,DIGITADOR!$M$1,A346),"")</f>
        <v/>
      </c>
      <c r="G346" s="36"/>
      <c r="H346" s="4"/>
      <c r="I346" s="60" t="str">
        <f t="shared" si="31"/>
        <v/>
      </c>
      <c r="J346" s="166" t="str">
        <f>IF(K346="","",INDEX('Otras referencias'!$AG:$AH,MATCH(K346,'Otras referencias'!$AG:$AG,0),2))</f>
        <v/>
      </c>
      <c r="K346" s="171"/>
      <c r="L346" s="58" t="str">
        <f>IF(J346="","",INDEX(referentes!$S:$W,MATCH(J346,referentes!$S:$S,0),1))</f>
        <v/>
      </c>
      <c r="M346" s="32"/>
      <c r="N346" s="42"/>
      <c r="O346" s="1"/>
      <c r="P346" s="225"/>
      <c r="Q346" s="226" t="str">
        <f>IF(P346="","",INDEX(referentes!$J:$K,MATCH(P346,referentes!$J:$J,0),2))</f>
        <v/>
      </c>
      <c r="R346" s="20"/>
      <c r="S346" s="26"/>
      <c r="T346" s="222"/>
      <c r="U346" s="223" t="str">
        <f>IF(T346="","",INDEX(referentes!D:E,MATCH(T346,referentes!D:D,0),2))</f>
        <v/>
      </c>
      <c r="V346" s="222"/>
      <c r="W346" s="224" t="str">
        <f>IF(V346="","",INDEX('Otras referencias'!AO:AQ,MATCH(V346,'Otras referencias'!AO:AO,0),2))</f>
        <v/>
      </c>
      <c r="X346" s="18"/>
      <c r="Y346" s="169" t="str">
        <f>IF(Z346="","",INDEX('Otras referencias'!H:I,MATCH(Z346,'Otras referencias'!I:I,0),1))</f>
        <v/>
      </c>
      <c r="Z346" s="171"/>
      <c r="AA346" s="20"/>
      <c r="AB346" s="12"/>
      <c r="AC346" s="169" t="str">
        <f>IF(AD346="","",INDEX('Otras referencias'!K:L,MATCH(AD346,'Otras referencias'!L:L,0),1))</f>
        <v/>
      </c>
      <c r="AD346" s="67"/>
      <c r="AE346" s="173" t="str">
        <f t="shared" si="32"/>
        <v>---</v>
      </c>
      <c r="AI346" s="59" t="str">
        <f>IF(V346="","",INDEX('Otras referencias'!AO:AQ,MATCH(V346,'Otras referencias'!AO:AO,0),3))</f>
        <v/>
      </c>
      <c r="AJ346" s="59" t="str">
        <f>IF(SUMPRODUCT(--EXACT(K346&amp;M346,$AJ$2:AJ345)),"",K346&amp;M346)</f>
        <v/>
      </c>
      <c r="AK346" s="59" t="str">
        <f>IF(SUMPRODUCT(--EXACT(K346&amp;M346,$AJ$2:AJ345)),"",MAX($AK$3:AK345)+1)</f>
        <v/>
      </c>
    </row>
    <row r="347" spans="1:37" s="59" customFormat="1" ht="15" x14ac:dyDescent="0.25">
      <c r="A347" s="10">
        <f t="shared" si="34"/>
        <v>1</v>
      </c>
      <c r="B347" s="55" t="str">
        <f t="shared" si="35"/>
        <v/>
      </c>
      <c r="C347" s="55">
        <v>345</v>
      </c>
      <c r="D347" s="55" t="str">
        <f t="shared" si="33"/>
        <v/>
      </c>
      <c r="E347" s="56" t="str">
        <f t="shared" si="30"/>
        <v/>
      </c>
      <c r="F347" s="34" t="str">
        <f>IF(L347&lt;&gt;"",CONCATENATE(DIGITADOR!$B$2,$A$2,DIGITADOR!$M$1,A347),"")</f>
        <v/>
      </c>
      <c r="G347" s="37"/>
      <c r="H347" s="4"/>
      <c r="I347" s="60" t="str">
        <f t="shared" si="31"/>
        <v/>
      </c>
      <c r="J347" s="166" t="str">
        <f>IF(K347="","",INDEX('Otras referencias'!$AG:$AH,MATCH(K347,'Otras referencias'!$AG:$AG,0),2))</f>
        <v/>
      </c>
      <c r="K347" s="171"/>
      <c r="L347" s="58" t="str">
        <f>IF(J347="","",INDEX(referentes!$S:$W,MATCH(J347,referentes!$S:$S,0),1))</f>
        <v/>
      </c>
      <c r="M347" s="32"/>
      <c r="N347" s="43"/>
      <c r="O347" s="1"/>
      <c r="P347" s="225"/>
      <c r="Q347" s="226" t="str">
        <f>IF(P347="","",INDEX(referentes!$J:$K,MATCH(P347,referentes!$J:$J,0),2))</f>
        <v/>
      </c>
      <c r="R347" s="21"/>
      <c r="S347" s="26"/>
      <c r="T347" s="222"/>
      <c r="U347" s="223" t="str">
        <f>IF(T347="","",INDEX(referentes!D:E,MATCH(T347,referentes!D:D,0),2))</f>
        <v/>
      </c>
      <c r="V347" s="222"/>
      <c r="W347" s="224" t="str">
        <f>IF(V347="","",INDEX('Otras referencias'!AO:AQ,MATCH(V347,'Otras referencias'!AO:AO,0),2))</f>
        <v/>
      </c>
      <c r="X347" s="18"/>
      <c r="Y347" s="169" t="str">
        <f>IF(Z347="","",INDEX('Otras referencias'!H:I,MATCH(Z347,'Otras referencias'!I:I,0),1))</f>
        <v/>
      </c>
      <c r="Z347" s="171"/>
      <c r="AA347" s="21"/>
      <c r="AB347" s="11"/>
      <c r="AC347" s="169" t="str">
        <f>IF(AD347="","",INDEX('Otras referencias'!K:L,MATCH(AD347,'Otras referencias'!L:L,0),1))</f>
        <v/>
      </c>
      <c r="AD347" s="67"/>
      <c r="AE347" s="173" t="str">
        <f t="shared" si="32"/>
        <v>---</v>
      </c>
      <c r="AI347" s="59" t="str">
        <f>IF(V347="","",INDEX('Otras referencias'!AO:AQ,MATCH(V347,'Otras referencias'!AO:AO,0),3))</f>
        <v/>
      </c>
      <c r="AJ347" s="59" t="str">
        <f>IF(SUMPRODUCT(--EXACT(K347&amp;M347,$AJ$2:AJ346)),"",K347&amp;M347)</f>
        <v/>
      </c>
      <c r="AK347" s="59" t="str">
        <f>IF(SUMPRODUCT(--EXACT(K347&amp;M347,$AJ$2:AJ346)),"",MAX($AK$3:AK346)+1)</f>
        <v/>
      </c>
    </row>
    <row r="348" spans="1:37" s="59" customFormat="1" ht="15" x14ac:dyDescent="0.25">
      <c r="A348" s="10">
        <f t="shared" si="34"/>
        <v>1</v>
      </c>
      <c r="B348" s="55" t="str">
        <f t="shared" si="35"/>
        <v/>
      </c>
      <c r="C348" s="55">
        <v>346</v>
      </c>
      <c r="D348" s="55" t="str">
        <f t="shared" si="33"/>
        <v/>
      </c>
      <c r="E348" s="56" t="str">
        <f t="shared" si="30"/>
        <v/>
      </c>
      <c r="F348" s="34" t="str">
        <f>IF(L348&lt;&gt;"",CONCATENATE(DIGITADOR!$B$2,$A$2,DIGITADOR!$M$1,A348),"")</f>
        <v/>
      </c>
      <c r="G348" s="36"/>
      <c r="H348" s="4"/>
      <c r="I348" s="60" t="str">
        <f t="shared" si="31"/>
        <v/>
      </c>
      <c r="J348" s="166" t="str">
        <f>IF(K348="","",INDEX('Otras referencias'!$AG:$AH,MATCH(K348,'Otras referencias'!$AG:$AG,0),2))</f>
        <v/>
      </c>
      <c r="K348" s="171"/>
      <c r="L348" s="58" t="str">
        <f>IF(J348="","",INDEX(referentes!$S:$W,MATCH(J348,referentes!$S:$S,0),1))</f>
        <v/>
      </c>
      <c r="M348" s="32"/>
      <c r="N348" s="42"/>
      <c r="O348" s="1"/>
      <c r="P348" s="225"/>
      <c r="Q348" s="226" t="str">
        <f>IF(P348="","",INDEX(referentes!$J:$K,MATCH(P348,referentes!$J:$J,0),2))</f>
        <v/>
      </c>
      <c r="R348" s="20"/>
      <c r="S348" s="26"/>
      <c r="T348" s="222"/>
      <c r="U348" s="223" t="str">
        <f>IF(T348="","",INDEX(referentes!D:E,MATCH(T348,referentes!D:D,0),2))</f>
        <v/>
      </c>
      <c r="V348" s="222"/>
      <c r="W348" s="224" t="str">
        <f>IF(V348="","",INDEX('Otras referencias'!AO:AQ,MATCH(V348,'Otras referencias'!AO:AO,0),2))</f>
        <v/>
      </c>
      <c r="X348" s="18"/>
      <c r="Y348" s="169" t="str">
        <f>IF(Z348="","",INDEX('Otras referencias'!H:I,MATCH(Z348,'Otras referencias'!I:I,0),1))</f>
        <v/>
      </c>
      <c r="Z348" s="171"/>
      <c r="AA348" s="20"/>
      <c r="AB348" s="12"/>
      <c r="AC348" s="169" t="str">
        <f>IF(AD348="","",INDEX('Otras referencias'!K:L,MATCH(AD348,'Otras referencias'!L:L,0),1))</f>
        <v/>
      </c>
      <c r="AD348" s="67"/>
      <c r="AE348" s="173" t="str">
        <f t="shared" si="32"/>
        <v>---</v>
      </c>
      <c r="AI348" s="59" t="str">
        <f>IF(V348="","",INDEX('Otras referencias'!AO:AQ,MATCH(V348,'Otras referencias'!AO:AO,0),3))</f>
        <v/>
      </c>
      <c r="AJ348" s="59" t="str">
        <f>IF(SUMPRODUCT(--EXACT(K348&amp;M348,$AJ$2:AJ347)),"",K348&amp;M348)</f>
        <v/>
      </c>
      <c r="AK348" s="59" t="str">
        <f>IF(SUMPRODUCT(--EXACT(K348&amp;M348,$AJ$2:AJ347)),"",MAX($AK$3:AK347)+1)</f>
        <v/>
      </c>
    </row>
    <row r="349" spans="1:37" s="59" customFormat="1" ht="15" x14ac:dyDescent="0.25">
      <c r="A349" s="10">
        <f t="shared" si="34"/>
        <v>1</v>
      </c>
      <c r="B349" s="55" t="str">
        <f t="shared" si="35"/>
        <v/>
      </c>
      <c r="C349" s="55">
        <v>347</v>
      </c>
      <c r="D349" s="55" t="str">
        <f t="shared" si="33"/>
        <v/>
      </c>
      <c r="E349" s="56" t="str">
        <f t="shared" si="30"/>
        <v/>
      </c>
      <c r="F349" s="34" t="str">
        <f>IF(L349&lt;&gt;"",CONCATENATE(DIGITADOR!$B$2,$A$2,DIGITADOR!$M$1,A349),"")</f>
        <v/>
      </c>
      <c r="G349" s="37"/>
      <c r="H349" s="4"/>
      <c r="I349" s="60" t="str">
        <f t="shared" si="31"/>
        <v/>
      </c>
      <c r="J349" s="166" t="str">
        <f>IF(K349="","",INDEX('Otras referencias'!$AG:$AH,MATCH(K349,'Otras referencias'!$AG:$AG,0),2))</f>
        <v/>
      </c>
      <c r="K349" s="171"/>
      <c r="L349" s="58" t="str">
        <f>IF(J349="","",INDEX(referentes!$S:$W,MATCH(J349,referentes!$S:$S,0),1))</f>
        <v/>
      </c>
      <c r="M349" s="32"/>
      <c r="N349" s="43"/>
      <c r="O349" s="1"/>
      <c r="P349" s="225"/>
      <c r="Q349" s="226" t="str">
        <f>IF(P349="","",INDEX(referentes!$J:$K,MATCH(P349,referentes!$J:$J,0),2))</f>
        <v/>
      </c>
      <c r="R349" s="21"/>
      <c r="S349" s="26"/>
      <c r="T349" s="222"/>
      <c r="U349" s="223" t="str">
        <f>IF(T349="","",INDEX(referentes!D:E,MATCH(T349,referentes!D:D,0),2))</f>
        <v/>
      </c>
      <c r="V349" s="222"/>
      <c r="W349" s="224" t="str">
        <f>IF(V349="","",INDEX('Otras referencias'!AO:AQ,MATCH(V349,'Otras referencias'!AO:AO,0),2))</f>
        <v/>
      </c>
      <c r="X349" s="18"/>
      <c r="Y349" s="169" t="str">
        <f>IF(Z349="","",INDEX('Otras referencias'!H:I,MATCH(Z349,'Otras referencias'!I:I,0),1))</f>
        <v/>
      </c>
      <c r="Z349" s="171"/>
      <c r="AA349" s="21"/>
      <c r="AB349" s="11"/>
      <c r="AC349" s="169" t="str">
        <f>IF(AD349="","",INDEX('Otras referencias'!K:L,MATCH(AD349,'Otras referencias'!L:L,0),1))</f>
        <v/>
      </c>
      <c r="AD349" s="67"/>
      <c r="AE349" s="173" t="str">
        <f t="shared" si="32"/>
        <v>---</v>
      </c>
      <c r="AI349" s="59" t="str">
        <f>IF(V349="","",INDEX('Otras referencias'!AO:AQ,MATCH(V349,'Otras referencias'!AO:AO,0),3))</f>
        <v/>
      </c>
      <c r="AJ349" s="59" t="str">
        <f>IF(SUMPRODUCT(--EXACT(K349&amp;M349,$AJ$2:AJ348)),"",K349&amp;M349)</f>
        <v/>
      </c>
      <c r="AK349" s="59" t="str">
        <f>IF(SUMPRODUCT(--EXACT(K349&amp;M349,$AJ$2:AJ348)),"",MAX($AK$3:AK348)+1)</f>
        <v/>
      </c>
    </row>
    <row r="350" spans="1:37" s="59" customFormat="1" ht="15" x14ac:dyDescent="0.25">
      <c r="A350" s="10">
        <f t="shared" si="34"/>
        <v>1</v>
      </c>
      <c r="B350" s="55" t="str">
        <f t="shared" si="35"/>
        <v/>
      </c>
      <c r="C350" s="55">
        <v>348</v>
      </c>
      <c r="D350" s="55" t="str">
        <f t="shared" si="33"/>
        <v/>
      </c>
      <c r="E350" s="56" t="str">
        <f t="shared" si="30"/>
        <v/>
      </c>
      <c r="F350" s="34" t="str">
        <f>IF(L350&lt;&gt;"",CONCATENATE(DIGITADOR!$B$2,$A$2,DIGITADOR!$M$1,A350),"")</f>
        <v/>
      </c>
      <c r="G350" s="36"/>
      <c r="H350" s="4"/>
      <c r="I350" s="60" t="str">
        <f t="shared" si="31"/>
        <v/>
      </c>
      <c r="J350" s="166" t="str">
        <f>IF(K350="","",INDEX('Otras referencias'!$AG:$AH,MATCH(K350,'Otras referencias'!$AG:$AG,0),2))</f>
        <v/>
      </c>
      <c r="K350" s="171"/>
      <c r="L350" s="58" t="str">
        <f>IF(J350="","",INDEX(referentes!$S:$W,MATCH(J350,referentes!$S:$S,0),1))</f>
        <v/>
      </c>
      <c r="M350" s="32"/>
      <c r="N350" s="42"/>
      <c r="O350" s="1"/>
      <c r="P350" s="225"/>
      <c r="Q350" s="226" t="str">
        <f>IF(P350="","",INDEX(referentes!$J:$K,MATCH(P350,referentes!$J:$J,0),2))</f>
        <v/>
      </c>
      <c r="R350" s="20"/>
      <c r="S350" s="26"/>
      <c r="T350" s="222"/>
      <c r="U350" s="223" t="str">
        <f>IF(T350="","",INDEX(referentes!D:E,MATCH(T350,referentes!D:D,0),2))</f>
        <v/>
      </c>
      <c r="V350" s="222"/>
      <c r="W350" s="224" t="str">
        <f>IF(V350="","",INDEX('Otras referencias'!AO:AQ,MATCH(V350,'Otras referencias'!AO:AO,0),2))</f>
        <v/>
      </c>
      <c r="X350" s="18"/>
      <c r="Y350" s="169" t="str">
        <f>IF(Z350="","",INDEX('Otras referencias'!H:I,MATCH(Z350,'Otras referencias'!I:I,0),1))</f>
        <v/>
      </c>
      <c r="Z350" s="171"/>
      <c r="AA350" s="20"/>
      <c r="AB350" s="12"/>
      <c r="AC350" s="169" t="str">
        <f>IF(AD350="","",INDEX('Otras referencias'!K:L,MATCH(AD350,'Otras referencias'!L:L,0),1))</f>
        <v/>
      </c>
      <c r="AD350" s="67"/>
      <c r="AE350" s="173" t="str">
        <f t="shared" si="32"/>
        <v>---</v>
      </c>
      <c r="AI350" s="59" t="str">
        <f>IF(V350="","",INDEX('Otras referencias'!AO:AQ,MATCH(V350,'Otras referencias'!AO:AO,0),3))</f>
        <v/>
      </c>
      <c r="AJ350" s="59" t="str">
        <f>IF(SUMPRODUCT(--EXACT(K350&amp;M350,$AJ$2:AJ349)),"",K350&amp;M350)</f>
        <v/>
      </c>
      <c r="AK350" s="59" t="str">
        <f>IF(SUMPRODUCT(--EXACT(K350&amp;M350,$AJ$2:AJ349)),"",MAX($AK$3:AK349)+1)</f>
        <v/>
      </c>
    </row>
    <row r="351" spans="1:37" s="59" customFormat="1" ht="15" x14ac:dyDescent="0.25">
      <c r="A351" s="10">
        <f t="shared" si="34"/>
        <v>1</v>
      </c>
      <c r="B351" s="55" t="str">
        <f t="shared" si="35"/>
        <v/>
      </c>
      <c r="C351" s="55">
        <v>349</v>
      </c>
      <c r="D351" s="55" t="str">
        <f t="shared" si="33"/>
        <v/>
      </c>
      <c r="E351" s="56" t="str">
        <f t="shared" si="30"/>
        <v/>
      </c>
      <c r="F351" s="34" t="str">
        <f>IF(L351&lt;&gt;"",CONCATENATE(DIGITADOR!$B$2,$A$2,DIGITADOR!$M$1,A351),"")</f>
        <v/>
      </c>
      <c r="G351" s="37"/>
      <c r="H351" s="4"/>
      <c r="I351" s="60" t="str">
        <f t="shared" si="31"/>
        <v/>
      </c>
      <c r="J351" s="166" t="str">
        <f>IF(K351="","",INDEX('Otras referencias'!$AG:$AH,MATCH(K351,'Otras referencias'!$AG:$AG,0),2))</f>
        <v/>
      </c>
      <c r="K351" s="171"/>
      <c r="L351" s="58" t="str">
        <f>IF(J351="","",INDEX(referentes!$S:$W,MATCH(J351,referentes!$S:$S,0),1))</f>
        <v/>
      </c>
      <c r="M351" s="32"/>
      <c r="N351" s="43"/>
      <c r="O351" s="1"/>
      <c r="P351" s="225"/>
      <c r="Q351" s="226" t="str">
        <f>IF(P351="","",INDEX(referentes!$J:$K,MATCH(P351,referentes!$J:$J,0),2))</f>
        <v/>
      </c>
      <c r="R351" s="21"/>
      <c r="S351" s="26"/>
      <c r="T351" s="222"/>
      <c r="U351" s="223" t="str">
        <f>IF(T351="","",INDEX(referentes!D:E,MATCH(T351,referentes!D:D,0),2))</f>
        <v/>
      </c>
      <c r="V351" s="222"/>
      <c r="W351" s="224" t="str">
        <f>IF(V351="","",INDEX('Otras referencias'!AO:AQ,MATCH(V351,'Otras referencias'!AO:AO,0),2))</f>
        <v/>
      </c>
      <c r="X351" s="18"/>
      <c r="Y351" s="169" t="str">
        <f>IF(Z351="","",INDEX('Otras referencias'!H:I,MATCH(Z351,'Otras referencias'!I:I,0),1))</f>
        <v/>
      </c>
      <c r="Z351" s="171"/>
      <c r="AA351" s="21"/>
      <c r="AB351" s="11"/>
      <c r="AC351" s="169" t="str">
        <f>IF(AD351="","",INDEX('Otras referencias'!K:L,MATCH(AD351,'Otras referencias'!L:L,0),1))</f>
        <v/>
      </c>
      <c r="AD351" s="67"/>
      <c r="AE351" s="173" t="str">
        <f t="shared" si="32"/>
        <v>---</v>
      </c>
      <c r="AI351" s="59" t="str">
        <f>IF(V351="","",INDEX('Otras referencias'!AO:AQ,MATCH(V351,'Otras referencias'!AO:AO,0),3))</f>
        <v/>
      </c>
      <c r="AJ351" s="59" t="str">
        <f>IF(SUMPRODUCT(--EXACT(K351&amp;M351,$AJ$2:AJ350)),"",K351&amp;M351)</f>
        <v/>
      </c>
      <c r="AK351" s="59" t="str">
        <f>IF(SUMPRODUCT(--EXACT(K351&amp;M351,$AJ$2:AJ350)),"",MAX($AK$3:AK350)+1)</f>
        <v/>
      </c>
    </row>
    <row r="352" spans="1:37" s="59" customFormat="1" ht="15" x14ac:dyDescent="0.25">
      <c r="A352" s="10">
        <f t="shared" si="34"/>
        <v>1</v>
      </c>
      <c r="B352" s="55" t="str">
        <f t="shared" si="35"/>
        <v/>
      </c>
      <c r="C352" s="55">
        <v>350</v>
      </c>
      <c r="D352" s="55" t="str">
        <f t="shared" si="33"/>
        <v/>
      </c>
      <c r="E352" s="56" t="str">
        <f t="shared" si="30"/>
        <v/>
      </c>
      <c r="F352" s="34" t="str">
        <f>IF(L352&lt;&gt;"",CONCATENATE(DIGITADOR!$B$2,$A$2,DIGITADOR!$M$1,A352),"")</f>
        <v/>
      </c>
      <c r="G352" s="36"/>
      <c r="H352" s="4"/>
      <c r="I352" s="60" t="str">
        <f t="shared" si="31"/>
        <v/>
      </c>
      <c r="J352" s="166" t="str">
        <f>IF(K352="","",INDEX('Otras referencias'!$AG:$AH,MATCH(K352,'Otras referencias'!$AG:$AG,0),2))</f>
        <v/>
      </c>
      <c r="K352" s="171"/>
      <c r="L352" s="58" t="str">
        <f>IF(J352="","",INDEX(referentes!$S:$W,MATCH(J352,referentes!$S:$S,0),1))</f>
        <v/>
      </c>
      <c r="M352" s="32"/>
      <c r="N352" s="42"/>
      <c r="O352" s="1"/>
      <c r="P352" s="225"/>
      <c r="Q352" s="226" t="str">
        <f>IF(P352="","",INDEX(referentes!$J:$K,MATCH(P352,referentes!$J:$J,0),2))</f>
        <v/>
      </c>
      <c r="R352" s="20"/>
      <c r="S352" s="26"/>
      <c r="T352" s="222"/>
      <c r="U352" s="223" t="str">
        <f>IF(T352="","",INDEX(referentes!D:E,MATCH(T352,referentes!D:D,0),2))</f>
        <v/>
      </c>
      <c r="V352" s="222"/>
      <c r="W352" s="224" t="str">
        <f>IF(V352="","",INDEX('Otras referencias'!AO:AQ,MATCH(V352,'Otras referencias'!AO:AO,0),2))</f>
        <v/>
      </c>
      <c r="X352" s="18"/>
      <c r="Y352" s="169" t="str">
        <f>IF(Z352="","",INDEX('Otras referencias'!H:I,MATCH(Z352,'Otras referencias'!I:I,0),1))</f>
        <v/>
      </c>
      <c r="Z352" s="171"/>
      <c r="AA352" s="20"/>
      <c r="AB352" s="12"/>
      <c r="AC352" s="169" t="str">
        <f>IF(AD352="","",INDEX('Otras referencias'!K:L,MATCH(AD352,'Otras referencias'!L:L,0),1))</f>
        <v/>
      </c>
      <c r="AD352" s="67"/>
      <c r="AE352" s="173" t="str">
        <f t="shared" si="32"/>
        <v>---</v>
      </c>
      <c r="AI352" s="59" t="str">
        <f>IF(V352="","",INDEX('Otras referencias'!AO:AQ,MATCH(V352,'Otras referencias'!AO:AO,0),3))</f>
        <v/>
      </c>
      <c r="AJ352" s="59" t="str">
        <f>IF(SUMPRODUCT(--EXACT(K352&amp;M352,$AJ$2:AJ351)),"",K352&amp;M352)</f>
        <v/>
      </c>
      <c r="AK352" s="59" t="str">
        <f>IF(SUMPRODUCT(--EXACT(K352&amp;M352,$AJ$2:AJ351)),"",MAX($AK$3:AK351)+1)</f>
        <v/>
      </c>
    </row>
    <row r="353" spans="1:37" s="59" customFormat="1" ht="15" x14ac:dyDescent="0.25">
      <c r="A353" s="10">
        <f t="shared" si="34"/>
        <v>1</v>
      </c>
      <c r="B353" s="55" t="str">
        <f t="shared" si="35"/>
        <v/>
      </c>
      <c r="C353" s="55">
        <v>351</v>
      </c>
      <c r="D353" s="55" t="str">
        <f t="shared" si="33"/>
        <v/>
      </c>
      <c r="E353" s="56" t="str">
        <f t="shared" si="30"/>
        <v/>
      </c>
      <c r="F353" s="34" t="str">
        <f>IF(L353&lt;&gt;"",CONCATENATE(DIGITADOR!$B$2,$A$2,DIGITADOR!$M$1,A353),"")</f>
        <v/>
      </c>
      <c r="G353" s="37"/>
      <c r="H353" s="4"/>
      <c r="I353" s="60" t="str">
        <f t="shared" si="31"/>
        <v/>
      </c>
      <c r="J353" s="166" t="str">
        <f>IF(K353="","",INDEX('Otras referencias'!$AG:$AH,MATCH(K353,'Otras referencias'!$AG:$AG,0),2))</f>
        <v/>
      </c>
      <c r="K353" s="171"/>
      <c r="L353" s="58" t="str">
        <f>IF(J353="","",INDEX(referentes!$S:$W,MATCH(J353,referentes!$S:$S,0),1))</f>
        <v/>
      </c>
      <c r="M353" s="32"/>
      <c r="N353" s="43"/>
      <c r="O353" s="1"/>
      <c r="P353" s="225"/>
      <c r="Q353" s="226" t="str">
        <f>IF(P353="","",INDEX(referentes!$J:$K,MATCH(P353,referentes!$J:$J,0),2))</f>
        <v/>
      </c>
      <c r="R353" s="21"/>
      <c r="S353" s="26"/>
      <c r="T353" s="222"/>
      <c r="U353" s="223" t="str">
        <f>IF(T353="","",INDEX(referentes!D:E,MATCH(T353,referentes!D:D,0),2))</f>
        <v/>
      </c>
      <c r="V353" s="222"/>
      <c r="W353" s="224" t="str">
        <f>IF(V353="","",INDEX('Otras referencias'!AO:AQ,MATCH(V353,'Otras referencias'!AO:AO,0),2))</f>
        <v/>
      </c>
      <c r="X353" s="18"/>
      <c r="Y353" s="169" t="str">
        <f>IF(Z353="","",INDEX('Otras referencias'!H:I,MATCH(Z353,'Otras referencias'!I:I,0),1))</f>
        <v/>
      </c>
      <c r="Z353" s="171"/>
      <c r="AA353" s="21"/>
      <c r="AB353" s="11"/>
      <c r="AC353" s="169" t="str">
        <f>IF(AD353="","",INDEX('Otras referencias'!K:L,MATCH(AD353,'Otras referencias'!L:L,0),1))</f>
        <v/>
      </c>
      <c r="AD353" s="67"/>
      <c r="AE353" s="173" t="str">
        <f t="shared" si="32"/>
        <v>---</v>
      </c>
      <c r="AI353" s="59" t="str">
        <f>IF(V353="","",INDEX('Otras referencias'!AO:AQ,MATCH(V353,'Otras referencias'!AO:AO,0),3))</f>
        <v/>
      </c>
      <c r="AJ353" s="59" t="str">
        <f>IF(SUMPRODUCT(--EXACT(K353&amp;M353,$AJ$2:AJ352)),"",K353&amp;M353)</f>
        <v/>
      </c>
      <c r="AK353" s="59" t="str">
        <f>IF(SUMPRODUCT(--EXACT(K353&amp;M353,$AJ$2:AJ352)),"",MAX($AK$3:AK352)+1)</f>
        <v/>
      </c>
    </row>
    <row r="354" spans="1:37" s="59" customFormat="1" ht="15" x14ac:dyDescent="0.25">
      <c r="A354" s="10">
        <f t="shared" si="34"/>
        <v>1</v>
      </c>
      <c r="B354" s="55" t="str">
        <f t="shared" si="35"/>
        <v/>
      </c>
      <c r="C354" s="55">
        <v>352</v>
      </c>
      <c r="D354" s="55" t="str">
        <f t="shared" si="33"/>
        <v/>
      </c>
      <c r="E354" s="56" t="str">
        <f t="shared" si="30"/>
        <v/>
      </c>
      <c r="F354" s="34" t="str">
        <f>IF(L354&lt;&gt;"",CONCATENATE(DIGITADOR!$B$2,$A$2,DIGITADOR!$M$1,A354),"")</f>
        <v/>
      </c>
      <c r="G354" s="36"/>
      <c r="H354" s="4"/>
      <c r="I354" s="60" t="str">
        <f t="shared" si="31"/>
        <v/>
      </c>
      <c r="J354" s="166" t="str">
        <f>IF(K354="","",INDEX('Otras referencias'!$AG:$AH,MATCH(K354,'Otras referencias'!$AG:$AG,0),2))</f>
        <v/>
      </c>
      <c r="K354" s="171"/>
      <c r="L354" s="58" t="str">
        <f>IF(J354="","",INDEX(referentes!$S:$W,MATCH(J354,referentes!$S:$S,0),1))</f>
        <v/>
      </c>
      <c r="M354" s="32"/>
      <c r="N354" s="42"/>
      <c r="O354" s="1"/>
      <c r="P354" s="225"/>
      <c r="Q354" s="226" t="str">
        <f>IF(P354="","",INDEX(referentes!$J:$K,MATCH(P354,referentes!$J:$J,0),2))</f>
        <v/>
      </c>
      <c r="R354" s="20"/>
      <c r="S354" s="26"/>
      <c r="T354" s="222"/>
      <c r="U354" s="223" t="str">
        <f>IF(T354="","",INDEX(referentes!D:E,MATCH(T354,referentes!D:D,0),2))</f>
        <v/>
      </c>
      <c r="V354" s="222"/>
      <c r="W354" s="224" t="str">
        <f>IF(V354="","",INDEX('Otras referencias'!AO:AQ,MATCH(V354,'Otras referencias'!AO:AO,0),2))</f>
        <v/>
      </c>
      <c r="X354" s="18"/>
      <c r="Y354" s="169" t="str">
        <f>IF(Z354="","",INDEX('Otras referencias'!H:I,MATCH(Z354,'Otras referencias'!I:I,0),1))</f>
        <v/>
      </c>
      <c r="Z354" s="171"/>
      <c r="AA354" s="20"/>
      <c r="AB354" s="12"/>
      <c r="AC354" s="169" t="str">
        <f>IF(AD354="","",INDEX('Otras referencias'!K:L,MATCH(AD354,'Otras referencias'!L:L,0),1))</f>
        <v/>
      </c>
      <c r="AD354" s="67"/>
      <c r="AE354" s="173" t="str">
        <f t="shared" si="32"/>
        <v>---</v>
      </c>
      <c r="AI354" s="59" t="str">
        <f>IF(V354="","",INDEX('Otras referencias'!AO:AQ,MATCH(V354,'Otras referencias'!AO:AO,0),3))</f>
        <v/>
      </c>
      <c r="AJ354" s="59" t="str">
        <f>IF(SUMPRODUCT(--EXACT(K354&amp;M354,$AJ$2:AJ353)),"",K354&amp;M354)</f>
        <v/>
      </c>
      <c r="AK354" s="59" t="str">
        <f>IF(SUMPRODUCT(--EXACT(K354&amp;M354,$AJ$2:AJ353)),"",MAX($AK$3:AK353)+1)</f>
        <v/>
      </c>
    </row>
    <row r="355" spans="1:37" s="59" customFormat="1" ht="15" x14ac:dyDescent="0.25">
      <c r="A355" s="10">
        <f t="shared" si="34"/>
        <v>1</v>
      </c>
      <c r="B355" s="55" t="str">
        <f t="shared" si="35"/>
        <v/>
      </c>
      <c r="C355" s="55">
        <v>353</v>
      </c>
      <c r="D355" s="55" t="str">
        <f t="shared" si="33"/>
        <v/>
      </c>
      <c r="E355" s="56" t="str">
        <f t="shared" si="30"/>
        <v/>
      </c>
      <c r="F355" s="34" t="str">
        <f>IF(L355&lt;&gt;"",CONCATENATE(DIGITADOR!$B$2,$A$2,DIGITADOR!$M$1,A355),"")</f>
        <v/>
      </c>
      <c r="G355" s="37"/>
      <c r="H355" s="4"/>
      <c r="I355" s="60" t="str">
        <f t="shared" si="31"/>
        <v/>
      </c>
      <c r="J355" s="166" t="str">
        <f>IF(K355="","",INDEX('Otras referencias'!$AG:$AH,MATCH(K355,'Otras referencias'!$AG:$AG,0),2))</f>
        <v/>
      </c>
      <c r="K355" s="171"/>
      <c r="L355" s="58" t="str">
        <f>IF(J355="","",INDEX(referentes!$S:$W,MATCH(J355,referentes!$S:$S,0),1))</f>
        <v/>
      </c>
      <c r="M355" s="32"/>
      <c r="N355" s="43"/>
      <c r="O355" s="1"/>
      <c r="P355" s="225"/>
      <c r="Q355" s="226" t="str">
        <f>IF(P355="","",INDEX(referentes!$J:$K,MATCH(P355,referentes!$J:$J,0),2))</f>
        <v/>
      </c>
      <c r="R355" s="21"/>
      <c r="S355" s="26"/>
      <c r="T355" s="222"/>
      <c r="U355" s="223" t="str">
        <f>IF(T355="","",INDEX(referentes!D:E,MATCH(T355,referentes!D:D,0),2))</f>
        <v/>
      </c>
      <c r="V355" s="222"/>
      <c r="W355" s="224" t="str">
        <f>IF(V355="","",INDEX('Otras referencias'!AO:AQ,MATCH(V355,'Otras referencias'!AO:AO,0),2))</f>
        <v/>
      </c>
      <c r="X355" s="18"/>
      <c r="Y355" s="169" t="str">
        <f>IF(Z355="","",INDEX('Otras referencias'!H:I,MATCH(Z355,'Otras referencias'!I:I,0),1))</f>
        <v/>
      </c>
      <c r="Z355" s="171"/>
      <c r="AA355" s="21"/>
      <c r="AB355" s="11"/>
      <c r="AC355" s="169" t="str">
        <f>IF(AD355="","",INDEX('Otras referencias'!K:L,MATCH(AD355,'Otras referencias'!L:L,0),1))</f>
        <v/>
      </c>
      <c r="AD355" s="67"/>
      <c r="AE355" s="173" t="str">
        <f t="shared" si="32"/>
        <v>---</v>
      </c>
      <c r="AI355" s="59" t="str">
        <f>IF(V355="","",INDEX('Otras referencias'!AO:AQ,MATCH(V355,'Otras referencias'!AO:AO,0),3))</f>
        <v/>
      </c>
      <c r="AJ355" s="59" t="str">
        <f>IF(SUMPRODUCT(--EXACT(K355&amp;M355,$AJ$2:AJ354)),"",K355&amp;M355)</f>
        <v/>
      </c>
      <c r="AK355" s="59" t="str">
        <f>IF(SUMPRODUCT(--EXACT(K355&amp;M355,$AJ$2:AJ354)),"",MAX($AK$3:AK354)+1)</f>
        <v/>
      </c>
    </row>
    <row r="356" spans="1:37" s="59" customFormat="1" ht="15" x14ac:dyDescent="0.25">
      <c r="A356" s="10">
        <f t="shared" si="34"/>
        <v>1</v>
      </c>
      <c r="B356" s="55" t="str">
        <f t="shared" si="35"/>
        <v/>
      </c>
      <c r="C356" s="55">
        <v>354</v>
      </c>
      <c r="D356" s="55" t="str">
        <f t="shared" si="33"/>
        <v/>
      </c>
      <c r="E356" s="56" t="str">
        <f t="shared" si="30"/>
        <v/>
      </c>
      <c r="F356" s="34" t="str">
        <f>IF(L356&lt;&gt;"",CONCATENATE(DIGITADOR!$B$2,$A$2,DIGITADOR!$M$1,A356),"")</f>
        <v/>
      </c>
      <c r="G356" s="36"/>
      <c r="H356" s="4"/>
      <c r="I356" s="60" t="str">
        <f t="shared" si="31"/>
        <v/>
      </c>
      <c r="J356" s="166" t="str">
        <f>IF(K356="","",INDEX('Otras referencias'!$AG:$AH,MATCH(K356,'Otras referencias'!$AG:$AG,0),2))</f>
        <v/>
      </c>
      <c r="K356" s="171"/>
      <c r="L356" s="58" t="str">
        <f>IF(J356="","",INDEX(referentes!$S:$W,MATCH(J356,referentes!$S:$S,0),1))</f>
        <v/>
      </c>
      <c r="M356" s="32"/>
      <c r="N356" s="42"/>
      <c r="O356" s="1"/>
      <c r="P356" s="225"/>
      <c r="Q356" s="226" t="str">
        <f>IF(P356="","",INDEX(referentes!$J:$K,MATCH(P356,referentes!$J:$J,0),2))</f>
        <v/>
      </c>
      <c r="R356" s="20"/>
      <c r="S356" s="26"/>
      <c r="T356" s="222"/>
      <c r="U356" s="223" t="str">
        <f>IF(T356="","",INDEX(referentes!D:E,MATCH(T356,referentes!D:D,0),2))</f>
        <v/>
      </c>
      <c r="V356" s="222"/>
      <c r="W356" s="224" t="str">
        <f>IF(V356="","",INDEX('Otras referencias'!AO:AQ,MATCH(V356,'Otras referencias'!AO:AO,0),2))</f>
        <v/>
      </c>
      <c r="X356" s="18"/>
      <c r="Y356" s="169" t="str">
        <f>IF(Z356="","",INDEX('Otras referencias'!H:I,MATCH(Z356,'Otras referencias'!I:I,0),1))</f>
        <v/>
      </c>
      <c r="Z356" s="171"/>
      <c r="AA356" s="20"/>
      <c r="AB356" s="12"/>
      <c r="AC356" s="169" t="str">
        <f>IF(AD356="","",INDEX('Otras referencias'!K:L,MATCH(AD356,'Otras referencias'!L:L,0),1))</f>
        <v/>
      </c>
      <c r="AD356" s="67"/>
      <c r="AE356" s="173" t="str">
        <f t="shared" si="32"/>
        <v>---</v>
      </c>
      <c r="AI356" s="59" t="str">
        <f>IF(V356="","",INDEX('Otras referencias'!AO:AQ,MATCH(V356,'Otras referencias'!AO:AO,0),3))</f>
        <v/>
      </c>
      <c r="AJ356" s="59" t="str">
        <f>IF(SUMPRODUCT(--EXACT(K356&amp;M356,$AJ$2:AJ355)),"",K356&amp;M356)</f>
        <v/>
      </c>
      <c r="AK356" s="59" t="str">
        <f>IF(SUMPRODUCT(--EXACT(K356&amp;M356,$AJ$2:AJ355)),"",MAX($AK$3:AK355)+1)</f>
        <v/>
      </c>
    </row>
    <row r="357" spans="1:37" s="59" customFormat="1" ht="15" x14ac:dyDescent="0.25">
      <c r="A357" s="10">
        <f t="shared" si="34"/>
        <v>1</v>
      </c>
      <c r="B357" s="55" t="str">
        <f t="shared" si="35"/>
        <v/>
      </c>
      <c r="C357" s="55">
        <v>355</v>
      </c>
      <c r="D357" s="55" t="str">
        <f t="shared" si="33"/>
        <v/>
      </c>
      <c r="E357" s="56" t="str">
        <f t="shared" si="30"/>
        <v/>
      </c>
      <c r="F357" s="34" t="str">
        <f>IF(L357&lt;&gt;"",CONCATENATE(DIGITADOR!$B$2,$A$2,DIGITADOR!$M$1,A357),"")</f>
        <v/>
      </c>
      <c r="G357" s="37"/>
      <c r="H357" s="4"/>
      <c r="I357" s="60" t="str">
        <f t="shared" si="31"/>
        <v/>
      </c>
      <c r="J357" s="166" t="str">
        <f>IF(K357="","",INDEX('Otras referencias'!$AG:$AH,MATCH(K357,'Otras referencias'!$AG:$AG,0),2))</f>
        <v/>
      </c>
      <c r="K357" s="171"/>
      <c r="L357" s="58" t="str">
        <f>IF(J357="","",INDEX(referentes!$S:$W,MATCH(J357,referentes!$S:$S,0),1))</f>
        <v/>
      </c>
      <c r="M357" s="32"/>
      <c r="N357" s="43"/>
      <c r="O357" s="1"/>
      <c r="P357" s="225"/>
      <c r="Q357" s="226" t="str">
        <f>IF(P357="","",INDEX(referentes!$J:$K,MATCH(P357,referentes!$J:$J,0),2))</f>
        <v/>
      </c>
      <c r="R357" s="21"/>
      <c r="S357" s="26"/>
      <c r="T357" s="222"/>
      <c r="U357" s="223" t="str">
        <f>IF(T357="","",INDEX(referentes!D:E,MATCH(T357,referentes!D:D,0),2))</f>
        <v/>
      </c>
      <c r="V357" s="222"/>
      <c r="W357" s="224" t="str">
        <f>IF(V357="","",INDEX('Otras referencias'!AO:AQ,MATCH(V357,'Otras referencias'!AO:AO,0),2))</f>
        <v/>
      </c>
      <c r="X357" s="18"/>
      <c r="Y357" s="169" t="str">
        <f>IF(Z357="","",INDEX('Otras referencias'!H:I,MATCH(Z357,'Otras referencias'!I:I,0),1))</f>
        <v/>
      </c>
      <c r="Z357" s="171"/>
      <c r="AA357" s="21"/>
      <c r="AB357" s="11"/>
      <c r="AC357" s="169" t="str">
        <f>IF(AD357="","",INDEX('Otras referencias'!K:L,MATCH(AD357,'Otras referencias'!L:L,0),1))</f>
        <v/>
      </c>
      <c r="AD357" s="67"/>
      <c r="AE357" s="173" t="str">
        <f t="shared" si="32"/>
        <v>---</v>
      </c>
      <c r="AI357" s="59" t="str">
        <f>IF(V357="","",INDEX('Otras referencias'!AO:AQ,MATCH(V357,'Otras referencias'!AO:AO,0),3))</f>
        <v/>
      </c>
      <c r="AJ357" s="59" t="str">
        <f>IF(SUMPRODUCT(--EXACT(K357&amp;M357,$AJ$2:AJ356)),"",K357&amp;M357)</f>
        <v/>
      </c>
      <c r="AK357" s="59" t="str">
        <f>IF(SUMPRODUCT(--EXACT(K357&amp;M357,$AJ$2:AJ356)),"",MAX($AK$3:AK356)+1)</f>
        <v/>
      </c>
    </row>
    <row r="358" spans="1:37" s="59" customFormat="1" ht="15" x14ac:dyDescent="0.25">
      <c r="A358" s="10">
        <f t="shared" si="34"/>
        <v>1</v>
      </c>
      <c r="B358" s="55" t="str">
        <f t="shared" si="35"/>
        <v/>
      </c>
      <c r="C358" s="55">
        <v>356</v>
      </c>
      <c r="D358" s="55" t="str">
        <f t="shared" si="33"/>
        <v/>
      </c>
      <c r="E358" s="56" t="str">
        <f t="shared" si="30"/>
        <v/>
      </c>
      <c r="F358" s="34" t="str">
        <f>IF(L358&lt;&gt;"",CONCATENATE(DIGITADOR!$B$2,$A$2,DIGITADOR!$M$1,A358),"")</f>
        <v/>
      </c>
      <c r="G358" s="36"/>
      <c r="H358" s="4"/>
      <c r="I358" s="60" t="str">
        <f t="shared" si="31"/>
        <v/>
      </c>
      <c r="J358" s="166" t="str">
        <f>IF(K358="","",INDEX('Otras referencias'!$AG:$AH,MATCH(K358,'Otras referencias'!$AG:$AG,0),2))</f>
        <v/>
      </c>
      <c r="K358" s="171"/>
      <c r="L358" s="58" t="str">
        <f>IF(J358="","",INDEX(referentes!$S:$W,MATCH(J358,referentes!$S:$S,0),1))</f>
        <v/>
      </c>
      <c r="M358" s="32"/>
      <c r="N358" s="42"/>
      <c r="O358" s="1"/>
      <c r="P358" s="225"/>
      <c r="Q358" s="226" t="str">
        <f>IF(P358="","",INDEX(referentes!$J:$K,MATCH(P358,referentes!$J:$J,0),2))</f>
        <v/>
      </c>
      <c r="R358" s="20"/>
      <c r="S358" s="26"/>
      <c r="T358" s="222"/>
      <c r="U358" s="223" t="str">
        <f>IF(T358="","",INDEX(referentes!D:E,MATCH(T358,referentes!D:D,0),2))</f>
        <v/>
      </c>
      <c r="V358" s="222"/>
      <c r="W358" s="224" t="str">
        <f>IF(V358="","",INDEX('Otras referencias'!AO:AQ,MATCH(V358,'Otras referencias'!AO:AO,0),2))</f>
        <v/>
      </c>
      <c r="X358" s="18"/>
      <c r="Y358" s="169" t="str">
        <f>IF(Z358="","",INDEX('Otras referencias'!H:I,MATCH(Z358,'Otras referencias'!I:I,0),1))</f>
        <v/>
      </c>
      <c r="Z358" s="171"/>
      <c r="AA358" s="20"/>
      <c r="AB358" s="12"/>
      <c r="AC358" s="169" t="str">
        <f>IF(AD358="","",INDEX('Otras referencias'!K:L,MATCH(AD358,'Otras referencias'!L:L,0),1))</f>
        <v/>
      </c>
      <c r="AD358" s="67"/>
      <c r="AE358" s="173" t="str">
        <f t="shared" si="32"/>
        <v>---</v>
      </c>
      <c r="AI358" s="59" t="str">
        <f>IF(V358="","",INDEX('Otras referencias'!AO:AQ,MATCH(V358,'Otras referencias'!AO:AO,0),3))</f>
        <v/>
      </c>
      <c r="AJ358" s="59" t="str">
        <f>IF(SUMPRODUCT(--EXACT(K358&amp;M358,$AJ$2:AJ357)),"",K358&amp;M358)</f>
        <v/>
      </c>
      <c r="AK358" s="59" t="str">
        <f>IF(SUMPRODUCT(--EXACT(K358&amp;M358,$AJ$2:AJ357)),"",MAX($AK$3:AK357)+1)</f>
        <v/>
      </c>
    </row>
    <row r="359" spans="1:37" s="59" customFormat="1" ht="15" x14ac:dyDescent="0.25">
      <c r="A359" s="10">
        <f t="shared" si="34"/>
        <v>1</v>
      </c>
      <c r="B359" s="55" t="str">
        <f t="shared" si="35"/>
        <v/>
      </c>
      <c r="C359" s="55">
        <v>357</v>
      </c>
      <c r="D359" s="55" t="str">
        <f t="shared" si="33"/>
        <v/>
      </c>
      <c r="E359" s="56" t="str">
        <f t="shared" si="30"/>
        <v/>
      </c>
      <c r="F359" s="34" t="str">
        <f>IF(L359&lt;&gt;"",CONCATENATE(DIGITADOR!$B$2,$A$2,DIGITADOR!$M$1,A359),"")</f>
        <v/>
      </c>
      <c r="G359" s="37"/>
      <c r="H359" s="4"/>
      <c r="I359" s="60" t="str">
        <f t="shared" si="31"/>
        <v/>
      </c>
      <c r="J359" s="166" t="str">
        <f>IF(K359="","",INDEX('Otras referencias'!$AG:$AH,MATCH(K359,'Otras referencias'!$AG:$AG,0),2))</f>
        <v/>
      </c>
      <c r="K359" s="171"/>
      <c r="L359" s="58" t="str">
        <f>IF(J359="","",INDEX(referentes!$S:$W,MATCH(J359,referentes!$S:$S,0),1))</f>
        <v/>
      </c>
      <c r="M359" s="32"/>
      <c r="N359" s="43"/>
      <c r="O359" s="1"/>
      <c r="P359" s="225"/>
      <c r="Q359" s="226" t="str">
        <f>IF(P359="","",INDEX(referentes!$J:$K,MATCH(P359,referentes!$J:$J,0),2))</f>
        <v/>
      </c>
      <c r="R359" s="21"/>
      <c r="S359" s="26"/>
      <c r="T359" s="222"/>
      <c r="U359" s="223" t="str">
        <f>IF(T359="","",INDEX(referentes!D:E,MATCH(T359,referentes!D:D,0),2))</f>
        <v/>
      </c>
      <c r="V359" s="222"/>
      <c r="W359" s="224" t="str">
        <f>IF(V359="","",INDEX('Otras referencias'!AO:AQ,MATCH(V359,'Otras referencias'!AO:AO,0),2))</f>
        <v/>
      </c>
      <c r="X359" s="18"/>
      <c r="Y359" s="169" t="str">
        <f>IF(Z359="","",INDEX('Otras referencias'!H:I,MATCH(Z359,'Otras referencias'!I:I,0),1))</f>
        <v/>
      </c>
      <c r="Z359" s="171"/>
      <c r="AA359" s="21"/>
      <c r="AB359" s="11"/>
      <c r="AC359" s="169" t="str">
        <f>IF(AD359="","",INDEX('Otras referencias'!K:L,MATCH(AD359,'Otras referencias'!L:L,0),1))</f>
        <v/>
      </c>
      <c r="AD359" s="67"/>
      <c r="AE359" s="173" t="str">
        <f t="shared" si="32"/>
        <v>---</v>
      </c>
      <c r="AI359" s="59" t="str">
        <f>IF(V359="","",INDEX('Otras referencias'!AO:AQ,MATCH(V359,'Otras referencias'!AO:AO,0),3))</f>
        <v/>
      </c>
      <c r="AJ359" s="59" t="str">
        <f>IF(SUMPRODUCT(--EXACT(K359&amp;M359,$AJ$2:AJ358)),"",K359&amp;M359)</f>
        <v/>
      </c>
      <c r="AK359" s="59" t="str">
        <f>IF(SUMPRODUCT(--EXACT(K359&amp;M359,$AJ$2:AJ358)),"",MAX($AK$3:AK358)+1)</f>
        <v/>
      </c>
    </row>
    <row r="360" spans="1:37" s="59" customFormat="1" ht="15" x14ac:dyDescent="0.25">
      <c r="A360" s="10">
        <f t="shared" si="34"/>
        <v>1</v>
      </c>
      <c r="B360" s="55" t="str">
        <f t="shared" si="35"/>
        <v/>
      </c>
      <c r="C360" s="55">
        <v>358</v>
      </c>
      <c r="D360" s="55" t="str">
        <f t="shared" si="33"/>
        <v/>
      </c>
      <c r="E360" s="56" t="str">
        <f t="shared" si="30"/>
        <v/>
      </c>
      <c r="F360" s="34" t="str">
        <f>IF(L360&lt;&gt;"",CONCATENATE(DIGITADOR!$B$2,$A$2,DIGITADOR!$M$1,A360),"")</f>
        <v/>
      </c>
      <c r="G360" s="36"/>
      <c r="H360" s="4"/>
      <c r="I360" s="60" t="str">
        <f t="shared" si="31"/>
        <v/>
      </c>
      <c r="J360" s="166" t="str">
        <f>IF(K360="","",INDEX('Otras referencias'!$AG:$AH,MATCH(K360,'Otras referencias'!$AG:$AG,0),2))</f>
        <v/>
      </c>
      <c r="K360" s="171"/>
      <c r="L360" s="58" t="str">
        <f>IF(J360="","",INDEX(referentes!$S:$W,MATCH(J360,referentes!$S:$S,0),1))</f>
        <v/>
      </c>
      <c r="M360" s="32"/>
      <c r="N360" s="42"/>
      <c r="O360" s="1"/>
      <c r="P360" s="225"/>
      <c r="Q360" s="226" t="str">
        <f>IF(P360="","",INDEX(referentes!$J:$K,MATCH(P360,referentes!$J:$J,0),2))</f>
        <v/>
      </c>
      <c r="R360" s="20"/>
      <c r="S360" s="26"/>
      <c r="T360" s="222"/>
      <c r="U360" s="223" t="str">
        <f>IF(T360="","",INDEX(referentes!D:E,MATCH(T360,referentes!D:D,0),2))</f>
        <v/>
      </c>
      <c r="V360" s="222"/>
      <c r="W360" s="224" t="str">
        <f>IF(V360="","",INDEX('Otras referencias'!AO:AQ,MATCH(V360,'Otras referencias'!AO:AO,0),2))</f>
        <v/>
      </c>
      <c r="X360" s="18"/>
      <c r="Y360" s="169" t="str">
        <f>IF(Z360="","",INDEX('Otras referencias'!H:I,MATCH(Z360,'Otras referencias'!I:I,0),1))</f>
        <v/>
      </c>
      <c r="Z360" s="171"/>
      <c r="AA360" s="20"/>
      <c r="AB360" s="12"/>
      <c r="AC360" s="169" t="str">
        <f>IF(AD360="","",INDEX('Otras referencias'!K:L,MATCH(AD360,'Otras referencias'!L:L,0),1))</f>
        <v/>
      </c>
      <c r="AD360" s="67"/>
      <c r="AE360" s="173" t="str">
        <f t="shared" si="32"/>
        <v>---</v>
      </c>
      <c r="AI360" s="59" t="str">
        <f>IF(V360="","",INDEX('Otras referencias'!AO:AQ,MATCH(V360,'Otras referencias'!AO:AO,0),3))</f>
        <v/>
      </c>
      <c r="AJ360" s="59" t="str">
        <f>IF(SUMPRODUCT(--EXACT(K360&amp;M360,$AJ$2:AJ359)),"",K360&amp;M360)</f>
        <v/>
      </c>
      <c r="AK360" s="59" t="str">
        <f>IF(SUMPRODUCT(--EXACT(K360&amp;M360,$AJ$2:AJ359)),"",MAX($AK$3:AK359)+1)</f>
        <v/>
      </c>
    </row>
    <row r="361" spans="1:37" s="59" customFormat="1" ht="15" x14ac:dyDescent="0.25">
      <c r="A361" s="10">
        <f t="shared" si="34"/>
        <v>1</v>
      </c>
      <c r="B361" s="55" t="str">
        <f t="shared" si="35"/>
        <v/>
      </c>
      <c r="C361" s="55">
        <v>359</v>
      </c>
      <c r="D361" s="55" t="str">
        <f t="shared" si="33"/>
        <v/>
      </c>
      <c r="E361" s="56" t="str">
        <f t="shared" si="30"/>
        <v/>
      </c>
      <c r="F361" s="34" t="str">
        <f>IF(L361&lt;&gt;"",CONCATENATE(DIGITADOR!$B$2,$A$2,DIGITADOR!$M$1,A361),"")</f>
        <v/>
      </c>
      <c r="G361" s="37"/>
      <c r="H361" s="4"/>
      <c r="I361" s="60" t="str">
        <f t="shared" si="31"/>
        <v/>
      </c>
      <c r="J361" s="166" t="str">
        <f>IF(K361="","",INDEX('Otras referencias'!$AG:$AH,MATCH(K361,'Otras referencias'!$AG:$AG,0),2))</f>
        <v/>
      </c>
      <c r="K361" s="171"/>
      <c r="L361" s="58" t="str">
        <f>IF(J361="","",INDEX(referentes!$S:$W,MATCH(J361,referentes!$S:$S,0),1))</f>
        <v/>
      </c>
      <c r="M361" s="32"/>
      <c r="N361" s="43"/>
      <c r="O361" s="1"/>
      <c r="P361" s="225"/>
      <c r="Q361" s="226" t="str">
        <f>IF(P361="","",INDEX(referentes!$J:$K,MATCH(P361,referentes!$J:$J,0),2))</f>
        <v/>
      </c>
      <c r="R361" s="21"/>
      <c r="S361" s="26"/>
      <c r="T361" s="222"/>
      <c r="U361" s="223" t="str">
        <f>IF(T361="","",INDEX(referentes!D:E,MATCH(T361,referentes!D:D,0),2))</f>
        <v/>
      </c>
      <c r="V361" s="222"/>
      <c r="W361" s="224" t="str">
        <f>IF(V361="","",INDEX('Otras referencias'!AO:AQ,MATCH(V361,'Otras referencias'!AO:AO,0),2))</f>
        <v/>
      </c>
      <c r="X361" s="18"/>
      <c r="Y361" s="169" t="str">
        <f>IF(Z361="","",INDEX('Otras referencias'!H:I,MATCH(Z361,'Otras referencias'!I:I,0),1))</f>
        <v/>
      </c>
      <c r="Z361" s="171"/>
      <c r="AA361" s="21"/>
      <c r="AB361" s="11"/>
      <c r="AC361" s="169" t="str">
        <f>IF(AD361="","",INDEX('Otras referencias'!K:L,MATCH(AD361,'Otras referencias'!L:L,0),1))</f>
        <v/>
      </c>
      <c r="AD361" s="67"/>
      <c r="AE361" s="173" t="str">
        <f t="shared" si="32"/>
        <v>---</v>
      </c>
      <c r="AI361" s="59" t="str">
        <f>IF(V361="","",INDEX('Otras referencias'!AO:AQ,MATCH(V361,'Otras referencias'!AO:AO,0),3))</f>
        <v/>
      </c>
      <c r="AJ361" s="59" t="str">
        <f>IF(SUMPRODUCT(--EXACT(K361&amp;M361,$AJ$2:AJ360)),"",K361&amp;M361)</f>
        <v/>
      </c>
      <c r="AK361" s="59" t="str">
        <f>IF(SUMPRODUCT(--EXACT(K361&amp;M361,$AJ$2:AJ360)),"",MAX($AK$3:AK360)+1)</f>
        <v/>
      </c>
    </row>
    <row r="362" spans="1:37" s="59" customFormat="1" ht="15" x14ac:dyDescent="0.25">
      <c r="A362" s="10">
        <f t="shared" si="34"/>
        <v>1</v>
      </c>
      <c r="B362" s="55" t="str">
        <f t="shared" si="35"/>
        <v/>
      </c>
      <c r="C362" s="55">
        <v>360</v>
      </c>
      <c r="D362" s="55" t="str">
        <f t="shared" si="33"/>
        <v/>
      </c>
      <c r="E362" s="56" t="str">
        <f t="shared" si="30"/>
        <v/>
      </c>
      <c r="F362" s="34" t="str">
        <f>IF(L362&lt;&gt;"",CONCATENATE(DIGITADOR!$B$2,$A$2,DIGITADOR!$M$1,A362),"")</f>
        <v/>
      </c>
      <c r="G362" s="36"/>
      <c r="H362" s="4"/>
      <c r="I362" s="60" t="str">
        <f t="shared" si="31"/>
        <v/>
      </c>
      <c r="J362" s="166" t="str">
        <f>IF(K362="","",INDEX('Otras referencias'!$AG:$AH,MATCH(K362,'Otras referencias'!$AG:$AG,0),2))</f>
        <v/>
      </c>
      <c r="K362" s="171"/>
      <c r="L362" s="58" t="str">
        <f>IF(J362="","",INDEX(referentes!$S:$W,MATCH(J362,referentes!$S:$S,0),1))</f>
        <v/>
      </c>
      <c r="M362" s="32"/>
      <c r="N362" s="42"/>
      <c r="O362" s="1"/>
      <c r="P362" s="225"/>
      <c r="Q362" s="226" t="str">
        <f>IF(P362="","",INDEX(referentes!$J:$K,MATCH(P362,referentes!$J:$J,0),2))</f>
        <v/>
      </c>
      <c r="R362" s="20"/>
      <c r="S362" s="26"/>
      <c r="T362" s="222"/>
      <c r="U362" s="223" t="str">
        <f>IF(T362="","",INDEX(referentes!D:E,MATCH(T362,referentes!D:D,0),2))</f>
        <v/>
      </c>
      <c r="V362" s="222"/>
      <c r="W362" s="224" t="str">
        <f>IF(V362="","",INDEX('Otras referencias'!AO:AQ,MATCH(V362,'Otras referencias'!AO:AO,0),2))</f>
        <v/>
      </c>
      <c r="X362" s="18"/>
      <c r="Y362" s="169" t="str">
        <f>IF(Z362="","",INDEX('Otras referencias'!H:I,MATCH(Z362,'Otras referencias'!I:I,0),1))</f>
        <v/>
      </c>
      <c r="Z362" s="171"/>
      <c r="AA362" s="20"/>
      <c r="AB362" s="12"/>
      <c r="AC362" s="169" t="str">
        <f>IF(AD362="","",INDEX('Otras referencias'!K:L,MATCH(AD362,'Otras referencias'!L:L,0),1))</f>
        <v/>
      </c>
      <c r="AD362" s="67"/>
      <c r="AE362" s="173" t="str">
        <f t="shared" si="32"/>
        <v>---</v>
      </c>
      <c r="AI362" s="59" t="str">
        <f>IF(V362="","",INDEX('Otras referencias'!AO:AQ,MATCH(V362,'Otras referencias'!AO:AO,0),3))</f>
        <v/>
      </c>
      <c r="AJ362" s="59" t="str">
        <f>IF(SUMPRODUCT(--EXACT(K362&amp;M362,$AJ$2:AJ361)),"",K362&amp;M362)</f>
        <v/>
      </c>
      <c r="AK362" s="59" t="str">
        <f>IF(SUMPRODUCT(--EXACT(K362&amp;M362,$AJ$2:AJ361)),"",MAX($AK$3:AK361)+1)</f>
        <v/>
      </c>
    </row>
    <row r="363" spans="1:37" s="59" customFormat="1" ht="15" x14ac:dyDescent="0.25">
      <c r="A363" s="10">
        <f t="shared" si="34"/>
        <v>1</v>
      </c>
      <c r="B363" s="55" t="str">
        <f t="shared" si="35"/>
        <v/>
      </c>
      <c r="C363" s="55">
        <v>361</v>
      </c>
      <c r="D363" s="55" t="str">
        <f t="shared" si="33"/>
        <v/>
      </c>
      <c r="E363" s="56" t="str">
        <f t="shared" si="30"/>
        <v/>
      </c>
      <c r="F363" s="34" t="str">
        <f>IF(L363&lt;&gt;"",CONCATENATE(DIGITADOR!$B$2,$A$2,DIGITADOR!$M$1,A363),"")</f>
        <v/>
      </c>
      <c r="G363" s="37"/>
      <c r="H363" s="4"/>
      <c r="I363" s="60" t="str">
        <f t="shared" si="31"/>
        <v/>
      </c>
      <c r="J363" s="166" t="str">
        <f>IF(K363="","",INDEX('Otras referencias'!$AG:$AH,MATCH(K363,'Otras referencias'!$AG:$AG,0),2))</f>
        <v/>
      </c>
      <c r="K363" s="171"/>
      <c r="L363" s="58" t="str">
        <f>IF(J363="","",INDEX(referentes!$S:$W,MATCH(J363,referentes!$S:$S,0),1))</f>
        <v/>
      </c>
      <c r="M363" s="32"/>
      <c r="N363" s="43"/>
      <c r="O363" s="1"/>
      <c r="P363" s="225"/>
      <c r="Q363" s="226" t="str">
        <f>IF(P363="","",INDEX(referentes!$J:$K,MATCH(P363,referentes!$J:$J,0),2))</f>
        <v/>
      </c>
      <c r="R363" s="21"/>
      <c r="S363" s="26"/>
      <c r="T363" s="222"/>
      <c r="U363" s="223" t="str">
        <f>IF(T363="","",INDEX(referentes!D:E,MATCH(T363,referentes!D:D,0),2))</f>
        <v/>
      </c>
      <c r="V363" s="222"/>
      <c r="W363" s="224" t="str">
        <f>IF(V363="","",INDEX('Otras referencias'!AO:AQ,MATCH(V363,'Otras referencias'!AO:AO,0),2))</f>
        <v/>
      </c>
      <c r="X363" s="18"/>
      <c r="Y363" s="169" t="str">
        <f>IF(Z363="","",INDEX('Otras referencias'!H:I,MATCH(Z363,'Otras referencias'!I:I,0),1))</f>
        <v/>
      </c>
      <c r="Z363" s="171"/>
      <c r="AA363" s="21"/>
      <c r="AB363" s="11"/>
      <c r="AC363" s="169" t="str">
        <f>IF(AD363="","",INDEX('Otras referencias'!K:L,MATCH(AD363,'Otras referencias'!L:L,0),1))</f>
        <v/>
      </c>
      <c r="AD363" s="67"/>
      <c r="AE363" s="173" t="str">
        <f t="shared" si="32"/>
        <v>---</v>
      </c>
      <c r="AI363" s="59" t="str">
        <f>IF(V363="","",INDEX('Otras referencias'!AO:AQ,MATCH(V363,'Otras referencias'!AO:AO,0),3))</f>
        <v/>
      </c>
      <c r="AJ363" s="59" t="str">
        <f>IF(SUMPRODUCT(--EXACT(K363&amp;M363,$AJ$2:AJ362)),"",K363&amp;M363)</f>
        <v/>
      </c>
      <c r="AK363" s="59" t="str">
        <f>IF(SUMPRODUCT(--EXACT(K363&amp;M363,$AJ$2:AJ362)),"",MAX($AK$3:AK362)+1)</f>
        <v/>
      </c>
    </row>
    <row r="364" spans="1:37" s="59" customFormat="1" ht="15" x14ac:dyDescent="0.25">
      <c r="A364" s="10">
        <f t="shared" si="34"/>
        <v>1</v>
      </c>
      <c r="B364" s="55" t="str">
        <f t="shared" si="35"/>
        <v/>
      </c>
      <c r="C364" s="55">
        <v>362</v>
      </c>
      <c r="D364" s="55" t="str">
        <f t="shared" si="33"/>
        <v/>
      </c>
      <c r="E364" s="56" t="str">
        <f t="shared" si="30"/>
        <v/>
      </c>
      <c r="F364" s="34" t="str">
        <f>IF(L364&lt;&gt;"",CONCATENATE(DIGITADOR!$B$2,$A$2,DIGITADOR!$M$1,A364),"")</f>
        <v/>
      </c>
      <c r="G364" s="36"/>
      <c r="H364" s="4"/>
      <c r="I364" s="60" t="str">
        <f t="shared" si="31"/>
        <v/>
      </c>
      <c r="J364" s="166" t="str">
        <f>IF(K364="","",INDEX('Otras referencias'!$AG:$AH,MATCH(K364,'Otras referencias'!$AG:$AG,0),2))</f>
        <v/>
      </c>
      <c r="K364" s="171"/>
      <c r="L364" s="58" t="str">
        <f>IF(J364="","",INDEX(referentes!$S:$W,MATCH(J364,referentes!$S:$S,0),1))</f>
        <v/>
      </c>
      <c r="M364" s="32"/>
      <c r="N364" s="42"/>
      <c r="O364" s="1"/>
      <c r="P364" s="225"/>
      <c r="Q364" s="226" t="str">
        <f>IF(P364="","",INDEX(referentes!$J:$K,MATCH(P364,referentes!$J:$J,0),2))</f>
        <v/>
      </c>
      <c r="R364" s="20"/>
      <c r="S364" s="26"/>
      <c r="T364" s="222"/>
      <c r="U364" s="223" t="str">
        <f>IF(T364="","",INDEX(referentes!D:E,MATCH(T364,referentes!D:D,0),2))</f>
        <v/>
      </c>
      <c r="V364" s="222"/>
      <c r="W364" s="224" t="str">
        <f>IF(V364="","",INDEX('Otras referencias'!AO:AQ,MATCH(V364,'Otras referencias'!AO:AO,0),2))</f>
        <v/>
      </c>
      <c r="X364" s="18"/>
      <c r="Y364" s="169" t="str">
        <f>IF(Z364="","",INDEX('Otras referencias'!H:I,MATCH(Z364,'Otras referencias'!I:I,0),1))</f>
        <v/>
      </c>
      <c r="Z364" s="171"/>
      <c r="AA364" s="20"/>
      <c r="AB364" s="12"/>
      <c r="AC364" s="169" t="str">
        <f>IF(AD364="","",INDEX('Otras referencias'!K:L,MATCH(AD364,'Otras referencias'!L:L,0),1))</f>
        <v/>
      </c>
      <c r="AD364" s="67"/>
      <c r="AE364" s="173" t="str">
        <f t="shared" si="32"/>
        <v>---</v>
      </c>
      <c r="AI364" s="59" t="str">
        <f>IF(V364="","",INDEX('Otras referencias'!AO:AQ,MATCH(V364,'Otras referencias'!AO:AO,0),3))</f>
        <v/>
      </c>
      <c r="AJ364" s="59" t="str">
        <f>IF(SUMPRODUCT(--EXACT(K364&amp;M364,$AJ$2:AJ363)),"",K364&amp;M364)</f>
        <v/>
      </c>
      <c r="AK364" s="59" t="str">
        <f>IF(SUMPRODUCT(--EXACT(K364&amp;M364,$AJ$2:AJ363)),"",MAX($AK$3:AK363)+1)</f>
        <v/>
      </c>
    </row>
    <row r="365" spans="1:37" s="59" customFormat="1" ht="15" x14ac:dyDescent="0.25">
      <c r="A365" s="10">
        <f t="shared" si="34"/>
        <v>1</v>
      </c>
      <c r="B365" s="55" t="str">
        <f t="shared" si="35"/>
        <v/>
      </c>
      <c r="C365" s="55">
        <v>363</v>
      </c>
      <c r="D365" s="55" t="str">
        <f t="shared" si="33"/>
        <v/>
      </c>
      <c r="E365" s="56" t="str">
        <f t="shared" si="30"/>
        <v/>
      </c>
      <c r="F365" s="34" t="str">
        <f>IF(L365&lt;&gt;"",CONCATENATE(DIGITADOR!$B$2,$A$2,DIGITADOR!$M$1,A365),"")</f>
        <v/>
      </c>
      <c r="G365" s="37"/>
      <c r="H365" s="4"/>
      <c r="I365" s="60" t="str">
        <f t="shared" si="31"/>
        <v/>
      </c>
      <c r="J365" s="166" t="str">
        <f>IF(K365="","",INDEX('Otras referencias'!$AG:$AH,MATCH(K365,'Otras referencias'!$AG:$AG,0),2))</f>
        <v/>
      </c>
      <c r="K365" s="171"/>
      <c r="L365" s="58" t="str">
        <f>IF(J365="","",INDEX(referentes!$S:$W,MATCH(J365,referentes!$S:$S,0),1))</f>
        <v/>
      </c>
      <c r="M365" s="32"/>
      <c r="N365" s="43"/>
      <c r="O365" s="1"/>
      <c r="P365" s="225"/>
      <c r="Q365" s="226" t="str">
        <f>IF(P365="","",INDEX(referentes!$J:$K,MATCH(P365,referentes!$J:$J,0),2))</f>
        <v/>
      </c>
      <c r="R365" s="21"/>
      <c r="S365" s="26"/>
      <c r="T365" s="222"/>
      <c r="U365" s="223" t="str">
        <f>IF(T365="","",INDEX(referentes!D:E,MATCH(T365,referentes!D:D,0),2))</f>
        <v/>
      </c>
      <c r="V365" s="222"/>
      <c r="W365" s="224" t="str">
        <f>IF(V365="","",INDEX('Otras referencias'!AO:AQ,MATCH(V365,'Otras referencias'!AO:AO,0),2))</f>
        <v/>
      </c>
      <c r="X365" s="18"/>
      <c r="Y365" s="169" t="str">
        <f>IF(Z365="","",INDEX('Otras referencias'!H:I,MATCH(Z365,'Otras referencias'!I:I,0),1))</f>
        <v/>
      </c>
      <c r="Z365" s="171"/>
      <c r="AA365" s="21"/>
      <c r="AB365" s="11"/>
      <c r="AC365" s="169" t="str">
        <f>IF(AD365="","",INDEX('Otras referencias'!K:L,MATCH(AD365,'Otras referencias'!L:L,0),1))</f>
        <v/>
      </c>
      <c r="AD365" s="67"/>
      <c r="AE365" s="173" t="str">
        <f t="shared" si="32"/>
        <v>---</v>
      </c>
      <c r="AI365" s="59" t="str">
        <f>IF(V365="","",INDEX('Otras referencias'!AO:AQ,MATCH(V365,'Otras referencias'!AO:AO,0),3))</f>
        <v/>
      </c>
      <c r="AJ365" s="59" t="str">
        <f>IF(SUMPRODUCT(--EXACT(K365&amp;M365,$AJ$2:AJ364)),"",K365&amp;M365)</f>
        <v/>
      </c>
      <c r="AK365" s="59" t="str">
        <f>IF(SUMPRODUCT(--EXACT(K365&amp;M365,$AJ$2:AJ364)),"",MAX($AK$3:AK364)+1)</f>
        <v/>
      </c>
    </row>
    <row r="366" spans="1:37" s="59" customFormat="1" ht="15" x14ac:dyDescent="0.25">
      <c r="A366" s="10">
        <f t="shared" si="34"/>
        <v>1</v>
      </c>
      <c r="B366" s="55" t="str">
        <f t="shared" si="35"/>
        <v/>
      </c>
      <c r="C366" s="55">
        <v>364</v>
      </c>
      <c r="D366" s="55" t="str">
        <f t="shared" si="33"/>
        <v/>
      </c>
      <c r="E366" s="56" t="str">
        <f t="shared" si="30"/>
        <v/>
      </c>
      <c r="F366" s="34" t="str">
        <f>IF(L366&lt;&gt;"",CONCATENATE(DIGITADOR!$B$2,$A$2,DIGITADOR!$M$1,A366),"")</f>
        <v/>
      </c>
      <c r="G366" s="36"/>
      <c r="H366" s="4"/>
      <c r="I366" s="60" t="str">
        <f t="shared" si="31"/>
        <v/>
      </c>
      <c r="J366" s="166" t="str">
        <f>IF(K366="","",INDEX('Otras referencias'!$AG:$AH,MATCH(K366,'Otras referencias'!$AG:$AG,0),2))</f>
        <v/>
      </c>
      <c r="K366" s="171"/>
      <c r="L366" s="58" t="str">
        <f>IF(J366="","",INDEX(referentes!$S:$W,MATCH(J366,referentes!$S:$S,0),1))</f>
        <v/>
      </c>
      <c r="M366" s="32"/>
      <c r="N366" s="42"/>
      <c r="O366" s="1"/>
      <c r="P366" s="225"/>
      <c r="Q366" s="226" t="str">
        <f>IF(P366="","",INDEX(referentes!$J:$K,MATCH(P366,referentes!$J:$J,0),2))</f>
        <v/>
      </c>
      <c r="R366" s="20"/>
      <c r="S366" s="26"/>
      <c r="T366" s="222"/>
      <c r="U366" s="223" t="str">
        <f>IF(T366="","",INDEX(referentes!D:E,MATCH(T366,referentes!D:D,0),2))</f>
        <v/>
      </c>
      <c r="V366" s="222"/>
      <c r="W366" s="224" t="str">
        <f>IF(V366="","",INDEX('Otras referencias'!AO:AQ,MATCH(V366,'Otras referencias'!AO:AO,0),2))</f>
        <v/>
      </c>
      <c r="X366" s="18"/>
      <c r="Y366" s="169" t="str">
        <f>IF(Z366="","",INDEX('Otras referencias'!H:I,MATCH(Z366,'Otras referencias'!I:I,0),1))</f>
        <v/>
      </c>
      <c r="Z366" s="171"/>
      <c r="AA366" s="20"/>
      <c r="AB366" s="12"/>
      <c r="AC366" s="169" t="str">
        <f>IF(AD366="","",INDEX('Otras referencias'!K:L,MATCH(AD366,'Otras referencias'!L:L,0),1))</f>
        <v/>
      </c>
      <c r="AD366" s="67"/>
      <c r="AE366" s="173" t="str">
        <f t="shared" si="32"/>
        <v>---</v>
      </c>
      <c r="AI366" s="59" t="str">
        <f>IF(V366="","",INDEX('Otras referencias'!AO:AQ,MATCH(V366,'Otras referencias'!AO:AO,0),3))</f>
        <v/>
      </c>
      <c r="AJ366" s="59" t="str">
        <f>IF(SUMPRODUCT(--EXACT(K366&amp;M366,$AJ$2:AJ365)),"",K366&amp;M366)</f>
        <v/>
      </c>
      <c r="AK366" s="59" t="str">
        <f>IF(SUMPRODUCT(--EXACT(K366&amp;M366,$AJ$2:AJ365)),"",MAX($AK$3:AK365)+1)</f>
        <v/>
      </c>
    </row>
    <row r="367" spans="1:37" s="59" customFormat="1" ht="15" x14ac:dyDescent="0.25">
      <c r="A367" s="10">
        <f t="shared" si="34"/>
        <v>1</v>
      </c>
      <c r="B367" s="55" t="str">
        <f t="shared" si="35"/>
        <v/>
      </c>
      <c r="C367" s="55">
        <v>365</v>
      </c>
      <c r="D367" s="55" t="str">
        <f t="shared" si="33"/>
        <v/>
      </c>
      <c r="E367" s="56" t="str">
        <f t="shared" si="30"/>
        <v/>
      </c>
      <c r="F367" s="34" t="str">
        <f>IF(L367&lt;&gt;"",CONCATENATE(DIGITADOR!$B$2,$A$2,DIGITADOR!$M$1,A367),"")</f>
        <v/>
      </c>
      <c r="G367" s="37"/>
      <c r="H367" s="4"/>
      <c r="I367" s="60" t="str">
        <f t="shared" si="31"/>
        <v/>
      </c>
      <c r="J367" s="166" t="str">
        <f>IF(K367="","",INDEX('Otras referencias'!$AG:$AH,MATCH(K367,'Otras referencias'!$AG:$AG,0),2))</f>
        <v/>
      </c>
      <c r="K367" s="171"/>
      <c r="L367" s="58" t="str">
        <f>IF(J367="","",INDEX(referentes!$S:$W,MATCH(J367,referentes!$S:$S,0),1))</f>
        <v/>
      </c>
      <c r="M367" s="32"/>
      <c r="N367" s="43"/>
      <c r="O367" s="1"/>
      <c r="P367" s="225"/>
      <c r="Q367" s="226" t="str">
        <f>IF(P367="","",INDEX(referentes!$J:$K,MATCH(P367,referentes!$J:$J,0),2))</f>
        <v/>
      </c>
      <c r="R367" s="21"/>
      <c r="S367" s="26"/>
      <c r="T367" s="222"/>
      <c r="U367" s="223" t="str">
        <f>IF(T367="","",INDEX(referentes!D:E,MATCH(T367,referentes!D:D,0),2))</f>
        <v/>
      </c>
      <c r="V367" s="222"/>
      <c r="W367" s="224" t="str">
        <f>IF(V367="","",INDEX('Otras referencias'!AO:AQ,MATCH(V367,'Otras referencias'!AO:AO,0),2))</f>
        <v/>
      </c>
      <c r="X367" s="18"/>
      <c r="Y367" s="169" t="str">
        <f>IF(Z367="","",INDEX('Otras referencias'!H:I,MATCH(Z367,'Otras referencias'!I:I,0),1))</f>
        <v/>
      </c>
      <c r="Z367" s="171"/>
      <c r="AA367" s="21"/>
      <c r="AB367" s="11"/>
      <c r="AC367" s="169" t="str">
        <f>IF(AD367="","",INDEX('Otras referencias'!K:L,MATCH(AD367,'Otras referencias'!L:L,0),1))</f>
        <v/>
      </c>
      <c r="AD367" s="67"/>
      <c r="AE367" s="173" t="str">
        <f t="shared" si="32"/>
        <v>---</v>
      </c>
      <c r="AI367" s="59" t="str">
        <f>IF(V367="","",INDEX('Otras referencias'!AO:AQ,MATCH(V367,'Otras referencias'!AO:AO,0),3))</f>
        <v/>
      </c>
      <c r="AJ367" s="59" t="str">
        <f>IF(SUMPRODUCT(--EXACT(K367&amp;M367,$AJ$2:AJ366)),"",K367&amp;M367)</f>
        <v/>
      </c>
      <c r="AK367" s="59" t="str">
        <f>IF(SUMPRODUCT(--EXACT(K367&amp;M367,$AJ$2:AJ366)),"",MAX($AK$3:AK366)+1)</f>
        <v/>
      </c>
    </row>
    <row r="368" spans="1:37" s="59" customFormat="1" ht="15" x14ac:dyDescent="0.25">
      <c r="A368" s="10">
        <f t="shared" si="34"/>
        <v>1</v>
      </c>
      <c r="B368" s="55" t="str">
        <f t="shared" si="35"/>
        <v/>
      </c>
      <c r="C368" s="55">
        <v>366</v>
      </c>
      <c r="D368" s="55" t="str">
        <f t="shared" si="33"/>
        <v/>
      </c>
      <c r="E368" s="56" t="str">
        <f t="shared" si="30"/>
        <v/>
      </c>
      <c r="F368" s="34" t="str">
        <f>IF(L368&lt;&gt;"",CONCATENATE(DIGITADOR!$B$2,$A$2,DIGITADOR!$M$1,A368),"")</f>
        <v/>
      </c>
      <c r="G368" s="36"/>
      <c r="H368" s="4"/>
      <c r="I368" s="60" t="str">
        <f t="shared" si="31"/>
        <v/>
      </c>
      <c r="J368" s="166" t="str">
        <f>IF(K368="","",INDEX('Otras referencias'!$AG:$AH,MATCH(K368,'Otras referencias'!$AG:$AG,0),2))</f>
        <v/>
      </c>
      <c r="K368" s="171"/>
      <c r="L368" s="58" t="str">
        <f>IF(J368="","",INDEX(referentes!$S:$W,MATCH(J368,referentes!$S:$S,0),1))</f>
        <v/>
      </c>
      <c r="M368" s="32"/>
      <c r="N368" s="42"/>
      <c r="O368" s="1"/>
      <c r="P368" s="225"/>
      <c r="Q368" s="226" t="str">
        <f>IF(P368="","",INDEX(referentes!$J:$K,MATCH(P368,referentes!$J:$J,0),2))</f>
        <v/>
      </c>
      <c r="R368" s="20"/>
      <c r="S368" s="26"/>
      <c r="T368" s="222"/>
      <c r="U368" s="223" t="str">
        <f>IF(T368="","",INDEX(referentes!D:E,MATCH(T368,referentes!D:D,0),2))</f>
        <v/>
      </c>
      <c r="V368" s="222"/>
      <c r="W368" s="224" t="str">
        <f>IF(V368="","",INDEX('Otras referencias'!AO:AQ,MATCH(V368,'Otras referencias'!AO:AO,0),2))</f>
        <v/>
      </c>
      <c r="X368" s="18"/>
      <c r="Y368" s="169" t="str">
        <f>IF(Z368="","",INDEX('Otras referencias'!H:I,MATCH(Z368,'Otras referencias'!I:I,0),1))</f>
        <v/>
      </c>
      <c r="Z368" s="171"/>
      <c r="AA368" s="20"/>
      <c r="AB368" s="12"/>
      <c r="AC368" s="169" t="str">
        <f>IF(AD368="","",INDEX('Otras referencias'!K:L,MATCH(AD368,'Otras referencias'!L:L,0),1))</f>
        <v/>
      </c>
      <c r="AD368" s="67"/>
      <c r="AE368" s="173" t="str">
        <f t="shared" si="32"/>
        <v>---</v>
      </c>
      <c r="AI368" s="59" t="str">
        <f>IF(V368="","",INDEX('Otras referencias'!AO:AQ,MATCH(V368,'Otras referencias'!AO:AO,0),3))</f>
        <v/>
      </c>
      <c r="AJ368" s="59" t="str">
        <f>IF(SUMPRODUCT(--EXACT(K368&amp;M368,$AJ$2:AJ367)),"",K368&amp;M368)</f>
        <v/>
      </c>
      <c r="AK368" s="59" t="str">
        <f>IF(SUMPRODUCT(--EXACT(K368&amp;M368,$AJ$2:AJ367)),"",MAX($AK$3:AK367)+1)</f>
        <v/>
      </c>
    </row>
    <row r="369" spans="1:37" s="59" customFormat="1" ht="15" x14ac:dyDescent="0.25">
      <c r="A369" s="10">
        <f t="shared" si="34"/>
        <v>1</v>
      </c>
      <c r="B369" s="55" t="str">
        <f t="shared" si="35"/>
        <v/>
      </c>
      <c r="C369" s="55">
        <v>367</v>
      </c>
      <c r="D369" s="55" t="str">
        <f t="shared" si="33"/>
        <v/>
      </c>
      <c r="E369" s="56" t="str">
        <f t="shared" si="30"/>
        <v/>
      </c>
      <c r="F369" s="34" t="str">
        <f>IF(L369&lt;&gt;"",CONCATENATE(DIGITADOR!$B$2,$A$2,DIGITADOR!$M$1,A369),"")</f>
        <v/>
      </c>
      <c r="G369" s="37"/>
      <c r="H369" s="4"/>
      <c r="I369" s="60" t="str">
        <f t="shared" si="31"/>
        <v/>
      </c>
      <c r="J369" s="166" t="str">
        <f>IF(K369="","",INDEX('Otras referencias'!$AG:$AH,MATCH(K369,'Otras referencias'!$AG:$AG,0),2))</f>
        <v/>
      </c>
      <c r="K369" s="171"/>
      <c r="L369" s="58" t="str">
        <f>IF(J369="","",INDEX(referentes!$S:$W,MATCH(J369,referentes!$S:$S,0),1))</f>
        <v/>
      </c>
      <c r="M369" s="32"/>
      <c r="N369" s="43"/>
      <c r="O369" s="1"/>
      <c r="P369" s="225"/>
      <c r="Q369" s="226" t="str">
        <f>IF(P369="","",INDEX(referentes!$J:$K,MATCH(P369,referentes!$J:$J,0),2))</f>
        <v/>
      </c>
      <c r="R369" s="21"/>
      <c r="S369" s="26"/>
      <c r="T369" s="222"/>
      <c r="U369" s="223" t="str">
        <f>IF(T369="","",INDEX(referentes!D:E,MATCH(T369,referentes!D:D,0),2))</f>
        <v/>
      </c>
      <c r="V369" s="222"/>
      <c r="W369" s="224" t="str">
        <f>IF(V369="","",INDEX('Otras referencias'!AO:AQ,MATCH(V369,'Otras referencias'!AO:AO,0),2))</f>
        <v/>
      </c>
      <c r="X369" s="18"/>
      <c r="Y369" s="169" t="str">
        <f>IF(Z369="","",INDEX('Otras referencias'!H:I,MATCH(Z369,'Otras referencias'!I:I,0),1))</f>
        <v/>
      </c>
      <c r="Z369" s="171"/>
      <c r="AA369" s="21"/>
      <c r="AB369" s="11"/>
      <c r="AC369" s="169" t="str">
        <f>IF(AD369="","",INDEX('Otras referencias'!K:L,MATCH(AD369,'Otras referencias'!L:L,0),1))</f>
        <v/>
      </c>
      <c r="AD369" s="67"/>
      <c r="AE369" s="173" t="str">
        <f t="shared" si="32"/>
        <v>---</v>
      </c>
      <c r="AI369" s="59" t="str">
        <f>IF(V369="","",INDEX('Otras referencias'!AO:AQ,MATCH(V369,'Otras referencias'!AO:AO,0),3))</f>
        <v/>
      </c>
      <c r="AJ369" s="59" t="str">
        <f>IF(SUMPRODUCT(--EXACT(K369&amp;M369,$AJ$2:AJ368)),"",K369&amp;M369)</f>
        <v/>
      </c>
      <c r="AK369" s="59" t="str">
        <f>IF(SUMPRODUCT(--EXACT(K369&amp;M369,$AJ$2:AJ368)),"",MAX($AK$3:AK368)+1)</f>
        <v/>
      </c>
    </row>
    <row r="370" spans="1:37" s="59" customFormat="1" ht="15" x14ac:dyDescent="0.25">
      <c r="A370" s="10">
        <f t="shared" si="34"/>
        <v>1</v>
      </c>
      <c r="B370" s="55" t="str">
        <f t="shared" si="35"/>
        <v/>
      </c>
      <c r="C370" s="55">
        <v>368</v>
      </c>
      <c r="D370" s="55" t="str">
        <f t="shared" si="33"/>
        <v/>
      </c>
      <c r="E370" s="56" t="str">
        <f t="shared" si="30"/>
        <v/>
      </c>
      <c r="F370" s="34" t="str">
        <f>IF(L370&lt;&gt;"",CONCATENATE(DIGITADOR!$B$2,$A$2,DIGITADOR!$M$1,A370),"")</f>
        <v/>
      </c>
      <c r="G370" s="36"/>
      <c r="H370" s="4"/>
      <c r="I370" s="60" t="str">
        <f t="shared" si="31"/>
        <v/>
      </c>
      <c r="J370" s="166" t="str">
        <f>IF(K370="","",INDEX('Otras referencias'!$AG:$AH,MATCH(K370,'Otras referencias'!$AG:$AG,0),2))</f>
        <v/>
      </c>
      <c r="K370" s="171"/>
      <c r="L370" s="58" t="str">
        <f>IF(J370="","",INDEX(referentes!$S:$W,MATCH(J370,referentes!$S:$S,0),1))</f>
        <v/>
      </c>
      <c r="M370" s="32"/>
      <c r="N370" s="42"/>
      <c r="O370" s="1"/>
      <c r="P370" s="225"/>
      <c r="Q370" s="226" t="str">
        <f>IF(P370="","",INDEX(referentes!$J:$K,MATCH(P370,referentes!$J:$J,0),2))</f>
        <v/>
      </c>
      <c r="R370" s="20"/>
      <c r="S370" s="26"/>
      <c r="T370" s="222"/>
      <c r="U370" s="223" t="str">
        <f>IF(T370="","",INDEX(referentes!D:E,MATCH(T370,referentes!D:D,0),2))</f>
        <v/>
      </c>
      <c r="V370" s="222"/>
      <c r="W370" s="224" t="str">
        <f>IF(V370="","",INDEX('Otras referencias'!AO:AQ,MATCH(V370,'Otras referencias'!AO:AO,0),2))</f>
        <v/>
      </c>
      <c r="X370" s="18"/>
      <c r="Y370" s="169" t="str">
        <f>IF(Z370="","",INDEX('Otras referencias'!H:I,MATCH(Z370,'Otras referencias'!I:I,0),1))</f>
        <v/>
      </c>
      <c r="Z370" s="171"/>
      <c r="AA370" s="20"/>
      <c r="AB370" s="12"/>
      <c r="AC370" s="169" t="str">
        <f>IF(AD370="","",INDEX('Otras referencias'!K:L,MATCH(AD370,'Otras referencias'!L:L,0),1))</f>
        <v/>
      </c>
      <c r="AD370" s="67"/>
      <c r="AE370" s="173" t="str">
        <f t="shared" si="32"/>
        <v>---</v>
      </c>
      <c r="AI370" s="59" t="str">
        <f>IF(V370="","",INDEX('Otras referencias'!AO:AQ,MATCH(V370,'Otras referencias'!AO:AO,0),3))</f>
        <v/>
      </c>
      <c r="AJ370" s="59" t="str">
        <f>IF(SUMPRODUCT(--EXACT(K370&amp;M370,$AJ$2:AJ369)),"",K370&amp;M370)</f>
        <v/>
      </c>
      <c r="AK370" s="59" t="str">
        <f>IF(SUMPRODUCT(--EXACT(K370&amp;M370,$AJ$2:AJ369)),"",MAX($AK$3:AK369)+1)</f>
        <v/>
      </c>
    </row>
    <row r="371" spans="1:37" s="59" customFormat="1" ht="15" x14ac:dyDescent="0.25">
      <c r="A371" s="10">
        <f t="shared" si="34"/>
        <v>1</v>
      </c>
      <c r="B371" s="55" t="str">
        <f t="shared" si="35"/>
        <v/>
      </c>
      <c r="C371" s="55">
        <v>369</v>
      </c>
      <c r="D371" s="55" t="str">
        <f t="shared" si="33"/>
        <v/>
      </c>
      <c r="E371" s="56" t="str">
        <f t="shared" si="30"/>
        <v/>
      </c>
      <c r="F371" s="34" t="str">
        <f>IF(L371&lt;&gt;"",CONCATENATE(DIGITADOR!$B$2,$A$2,DIGITADOR!$M$1,A371),"")</f>
        <v/>
      </c>
      <c r="G371" s="37"/>
      <c r="H371" s="4"/>
      <c r="I371" s="60" t="str">
        <f t="shared" si="31"/>
        <v/>
      </c>
      <c r="J371" s="166" t="str">
        <f>IF(K371="","",INDEX('Otras referencias'!$AG:$AH,MATCH(K371,'Otras referencias'!$AG:$AG,0),2))</f>
        <v/>
      </c>
      <c r="K371" s="171"/>
      <c r="L371" s="58" t="str">
        <f>IF(J371="","",INDEX(referentes!$S:$W,MATCH(J371,referentes!$S:$S,0),1))</f>
        <v/>
      </c>
      <c r="M371" s="32"/>
      <c r="N371" s="43"/>
      <c r="O371" s="1"/>
      <c r="P371" s="225"/>
      <c r="Q371" s="226" t="str">
        <f>IF(P371="","",INDEX(referentes!$J:$K,MATCH(P371,referentes!$J:$J,0),2))</f>
        <v/>
      </c>
      <c r="R371" s="21"/>
      <c r="S371" s="26"/>
      <c r="T371" s="222"/>
      <c r="U371" s="223" t="str">
        <f>IF(T371="","",INDEX(referentes!D:E,MATCH(T371,referentes!D:D,0),2))</f>
        <v/>
      </c>
      <c r="V371" s="222"/>
      <c r="W371" s="224" t="str">
        <f>IF(V371="","",INDEX('Otras referencias'!AO:AQ,MATCH(V371,'Otras referencias'!AO:AO,0),2))</f>
        <v/>
      </c>
      <c r="X371" s="18"/>
      <c r="Y371" s="169" t="str">
        <f>IF(Z371="","",INDEX('Otras referencias'!H:I,MATCH(Z371,'Otras referencias'!I:I,0),1))</f>
        <v/>
      </c>
      <c r="Z371" s="171"/>
      <c r="AA371" s="21"/>
      <c r="AB371" s="11"/>
      <c r="AC371" s="169" t="str">
        <f>IF(AD371="","",INDEX('Otras referencias'!K:L,MATCH(AD371,'Otras referencias'!L:L,0),1))</f>
        <v/>
      </c>
      <c r="AD371" s="67"/>
      <c r="AE371" s="173" t="str">
        <f t="shared" si="32"/>
        <v>---</v>
      </c>
      <c r="AI371" s="59" t="str">
        <f>IF(V371="","",INDEX('Otras referencias'!AO:AQ,MATCH(V371,'Otras referencias'!AO:AO,0),3))</f>
        <v/>
      </c>
      <c r="AJ371" s="59" t="str">
        <f>IF(SUMPRODUCT(--EXACT(K371&amp;M371,$AJ$2:AJ370)),"",K371&amp;M371)</f>
        <v/>
      </c>
      <c r="AK371" s="59" t="str">
        <f>IF(SUMPRODUCT(--EXACT(K371&amp;M371,$AJ$2:AJ370)),"",MAX($AK$3:AK370)+1)</f>
        <v/>
      </c>
    </row>
    <row r="372" spans="1:37" s="59" customFormat="1" ht="15" x14ac:dyDescent="0.25">
      <c r="A372" s="10">
        <f t="shared" si="34"/>
        <v>1</v>
      </c>
      <c r="B372" s="55" t="str">
        <f t="shared" si="35"/>
        <v/>
      </c>
      <c r="C372" s="55">
        <v>370</v>
      </c>
      <c r="D372" s="55" t="str">
        <f t="shared" si="33"/>
        <v/>
      </c>
      <c r="E372" s="56" t="str">
        <f t="shared" si="30"/>
        <v/>
      </c>
      <c r="F372" s="34" t="str">
        <f>IF(L372&lt;&gt;"",CONCATENATE(DIGITADOR!$B$2,$A$2,DIGITADOR!$M$1,A372),"")</f>
        <v/>
      </c>
      <c r="G372" s="36"/>
      <c r="H372" s="4"/>
      <c r="I372" s="60" t="str">
        <f t="shared" si="31"/>
        <v/>
      </c>
      <c r="J372" s="166" t="str">
        <f>IF(K372="","",INDEX('Otras referencias'!$AG:$AH,MATCH(K372,'Otras referencias'!$AG:$AG,0),2))</f>
        <v/>
      </c>
      <c r="K372" s="171"/>
      <c r="L372" s="58" t="str">
        <f>IF(J372="","",INDEX(referentes!$S:$W,MATCH(J372,referentes!$S:$S,0),1))</f>
        <v/>
      </c>
      <c r="M372" s="32"/>
      <c r="N372" s="42"/>
      <c r="O372" s="1"/>
      <c r="P372" s="225"/>
      <c r="Q372" s="226" t="str">
        <f>IF(P372="","",INDEX(referentes!$J:$K,MATCH(P372,referentes!$J:$J,0),2))</f>
        <v/>
      </c>
      <c r="R372" s="20"/>
      <c r="S372" s="26"/>
      <c r="T372" s="222"/>
      <c r="U372" s="223" t="str">
        <f>IF(T372="","",INDEX(referentes!D:E,MATCH(T372,referentes!D:D,0),2))</f>
        <v/>
      </c>
      <c r="V372" s="222"/>
      <c r="W372" s="224" t="str">
        <f>IF(V372="","",INDEX('Otras referencias'!AO:AQ,MATCH(V372,'Otras referencias'!AO:AO,0),2))</f>
        <v/>
      </c>
      <c r="X372" s="18"/>
      <c r="Y372" s="169" t="str">
        <f>IF(Z372="","",INDEX('Otras referencias'!H:I,MATCH(Z372,'Otras referencias'!I:I,0),1))</f>
        <v/>
      </c>
      <c r="Z372" s="171"/>
      <c r="AA372" s="20"/>
      <c r="AB372" s="12"/>
      <c r="AC372" s="169" t="str">
        <f>IF(AD372="","",INDEX('Otras referencias'!K:L,MATCH(AD372,'Otras referencias'!L:L,0),1))</f>
        <v/>
      </c>
      <c r="AD372" s="67"/>
      <c r="AE372" s="173" t="str">
        <f t="shared" si="32"/>
        <v>---</v>
      </c>
      <c r="AI372" s="59" t="str">
        <f>IF(V372="","",INDEX('Otras referencias'!AO:AQ,MATCH(V372,'Otras referencias'!AO:AO,0),3))</f>
        <v/>
      </c>
      <c r="AJ372" s="59" t="str">
        <f>IF(SUMPRODUCT(--EXACT(K372&amp;M372,$AJ$2:AJ371)),"",K372&amp;M372)</f>
        <v/>
      </c>
      <c r="AK372" s="59" t="str">
        <f>IF(SUMPRODUCT(--EXACT(K372&amp;M372,$AJ$2:AJ371)),"",MAX($AK$3:AK371)+1)</f>
        <v/>
      </c>
    </row>
    <row r="373" spans="1:37" s="59" customFormat="1" ht="15" x14ac:dyDescent="0.25">
      <c r="A373" s="10">
        <f t="shared" si="34"/>
        <v>1</v>
      </c>
      <c r="B373" s="55" t="str">
        <f t="shared" si="35"/>
        <v/>
      </c>
      <c r="C373" s="55">
        <v>371</v>
      </c>
      <c r="D373" s="55" t="str">
        <f t="shared" si="33"/>
        <v/>
      </c>
      <c r="E373" s="56" t="str">
        <f t="shared" si="30"/>
        <v/>
      </c>
      <c r="F373" s="34" t="str">
        <f>IF(L373&lt;&gt;"",CONCATENATE(DIGITADOR!$B$2,$A$2,DIGITADOR!$M$1,A373),"")</f>
        <v/>
      </c>
      <c r="G373" s="37"/>
      <c r="H373" s="4"/>
      <c r="I373" s="60" t="str">
        <f t="shared" si="31"/>
        <v/>
      </c>
      <c r="J373" s="166" t="str">
        <f>IF(K373="","",INDEX('Otras referencias'!$AG:$AH,MATCH(K373,'Otras referencias'!$AG:$AG,0),2))</f>
        <v/>
      </c>
      <c r="K373" s="171"/>
      <c r="L373" s="58" t="str">
        <f>IF(J373="","",INDEX(referentes!$S:$W,MATCH(J373,referentes!$S:$S,0),1))</f>
        <v/>
      </c>
      <c r="M373" s="32"/>
      <c r="N373" s="43"/>
      <c r="O373" s="1"/>
      <c r="P373" s="225"/>
      <c r="Q373" s="226" t="str">
        <f>IF(P373="","",INDEX(referentes!$J:$K,MATCH(P373,referentes!$J:$J,0),2))</f>
        <v/>
      </c>
      <c r="R373" s="21"/>
      <c r="S373" s="26"/>
      <c r="T373" s="222"/>
      <c r="U373" s="223" t="str">
        <f>IF(T373="","",INDEX(referentes!D:E,MATCH(T373,referentes!D:D,0),2))</f>
        <v/>
      </c>
      <c r="V373" s="222"/>
      <c r="W373" s="224" t="str">
        <f>IF(V373="","",INDEX('Otras referencias'!AO:AQ,MATCH(V373,'Otras referencias'!AO:AO,0),2))</f>
        <v/>
      </c>
      <c r="X373" s="18"/>
      <c r="Y373" s="169" t="str">
        <f>IF(Z373="","",INDEX('Otras referencias'!H:I,MATCH(Z373,'Otras referencias'!I:I,0),1))</f>
        <v/>
      </c>
      <c r="Z373" s="171"/>
      <c r="AA373" s="21"/>
      <c r="AB373" s="11"/>
      <c r="AC373" s="169" t="str">
        <f>IF(AD373="","",INDEX('Otras referencias'!K:L,MATCH(AD373,'Otras referencias'!L:L,0),1))</f>
        <v/>
      </c>
      <c r="AD373" s="67"/>
      <c r="AE373" s="173" t="str">
        <f t="shared" si="32"/>
        <v>---</v>
      </c>
      <c r="AI373" s="59" t="str">
        <f>IF(V373="","",INDEX('Otras referencias'!AO:AQ,MATCH(V373,'Otras referencias'!AO:AO,0),3))</f>
        <v/>
      </c>
      <c r="AJ373" s="59" t="str">
        <f>IF(SUMPRODUCT(--EXACT(K373&amp;M373,$AJ$2:AJ372)),"",K373&amp;M373)</f>
        <v/>
      </c>
      <c r="AK373" s="59" t="str">
        <f>IF(SUMPRODUCT(--EXACT(K373&amp;M373,$AJ$2:AJ372)),"",MAX($AK$3:AK372)+1)</f>
        <v/>
      </c>
    </row>
    <row r="374" spans="1:37" s="59" customFormat="1" ht="15" x14ac:dyDescent="0.25">
      <c r="A374" s="10">
        <f t="shared" si="34"/>
        <v>1</v>
      </c>
      <c r="B374" s="55" t="str">
        <f t="shared" si="35"/>
        <v/>
      </c>
      <c r="C374" s="55">
        <v>372</v>
      </c>
      <c r="D374" s="55" t="str">
        <f t="shared" si="33"/>
        <v/>
      </c>
      <c r="E374" s="56" t="str">
        <f t="shared" si="30"/>
        <v/>
      </c>
      <c r="F374" s="34" t="str">
        <f>IF(L374&lt;&gt;"",CONCATENATE(DIGITADOR!$B$2,$A$2,DIGITADOR!$M$1,A374),"")</f>
        <v/>
      </c>
      <c r="G374" s="36"/>
      <c r="H374" s="4"/>
      <c r="I374" s="60" t="str">
        <f t="shared" si="31"/>
        <v/>
      </c>
      <c r="J374" s="166" t="str">
        <f>IF(K374="","",INDEX('Otras referencias'!$AG:$AH,MATCH(K374,'Otras referencias'!$AG:$AG,0),2))</f>
        <v/>
      </c>
      <c r="K374" s="171"/>
      <c r="L374" s="58" t="str">
        <f>IF(J374="","",INDEX(referentes!$S:$W,MATCH(J374,referentes!$S:$S,0),1))</f>
        <v/>
      </c>
      <c r="M374" s="32"/>
      <c r="N374" s="42"/>
      <c r="O374" s="1"/>
      <c r="P374" s="225"/>
      <c r="Q374" s="226" t="str">
        <f>IF(P374="","",INDEX(referentes!$J:$K,MATCH(P374,referentes!$J:$J,0),2))</f>
        <v/>
      </c>
      <c r="R374" s="20"/>
      <c r="S374" s="26"/>
      <c r="T374" s="222"/>
      <c r="U374" s="223" t="str">
        <f>IF(T374="","",INDEX(referentes!D:E,MATCH(T374,referentes!D:D,0),2))</f>
        <v/>
      </c>
      <c r="V374" s="222"/>
      <c r="W374" s="224" t="str">
        <f>IF(V374="","",INDEX('Otras referencias'!AO:AQ,MATCH(V374,'Otras referencias'!AO:AO,0),2))</f>
        <v/>
      </c>
      <c r="X374" s="18"/>
      <c r="Y374" s="169" t="str">
        <f>IF(Z374="","",INDEX('Otras referencias'!H:I,MATCH(Z374,'Otras referencias'!I:I,0),1))</f>
        <v/>
      </c>
      <c r="Z374" s="171"/>
      <c r="AA374" s="20"/>
      <c r="AB374" s="12"/>
      <c r="AC374" s="169" t="str">
        <f>IF(AD374="","",INDEX('Otras referencias'!K:L,MATCH(AD374,'Otras referencias'!L:L,0),1))</f>
        <v/>
      </c>
      <c r="AD374" s="67"/>
      <c r="AE374" s="173" t="str">
        <f t="shared" si="32"/>
        <v>---</v>
      </c>
      <c r="AI374" s="59" t="str">
        <f>IF(V374="","",INDEX('Otras referencias'!AO:AQ,MATCH(V374,'Otras referencias'!AO:AO,0),3))</f>
        <v/>
      </c>
      <c r="AJ374" s="59" t="str">
        <f>IF(SUMPRODUCT(--EXACT(K374&amp;M374,$AJ$2:AJ373)),"",K374&amp;M374)</f>
        <v/>
      </c>
      <c r="AK374" s="59" t="str">
        <f>IF(SUMPRODUCT(--EXACT(K374&amp;M374,$AJ$2:AJ373)),"",MAX($AK$3:AK373)+1)</f>
        <v/>
      </c>
    </row>
    <row r="375" spans="1:37" s="59" customFormat="1" ht="15" x14ac:dyDescent="0.25">
      <c r="A375" s="10">
        <f t="shared" si="34"/>
        <v>1</v>
      </c>
      <c r="B375" s="55" t="str">
        <f t="shared" si="35"/>
        <v/>
      </c>
      <c r="C375" s="55">
        <v>373</v>
      </c>
      <c r="D375" s="55" t="str">
        <f t="shared" si="33"/>
        <v/>
      </c>
      <c r="E375" s="56" t="str">
        <f t="shared" si="30"/>
        <v/>
      </c>
      <c r="F375" s="34" t="str">
        <f>IF(L375&lt;&gt;"",CONCATENATE(DIGITADOR!$B$2,$A$2,DIGITADOR!$M$1,A375),"")</f>
        <v/>
      </c>
      <c r="G375" s="37"/>
      <c r="H375" s="4"/>
      <c r="I375" s="60" t="str">
        <f t="shared" si="31"/>
        <v/>
      </c>
      <c r="J375" s="166" t="str">
        <f>IF(K375="","",INDEX('Otras referencias'!$AG:$AH,MATCH(K375,'Otras referencias'!$AG:$AG,0),2))</f>
        <v/>
      </c>
      <c r="K375" s="171"/>
      <c r="L375" s="58" t="str">
        <f>IF(J375="","",INDEX(referentes!$S:$W,MATCH(J375,referentes!$S:$S,0),1))</f>
        <v/>
      </c>
      <c r="M375" s="32"/>
      <c r="N375" s="43"/>
      <c r="O375" s="1"/>
      <c r="P375" s="225"/>
      <c r="Q375" s="226" t="str">
        <f>IF(P375="","",INDEX(referentes!$J:$K,MATCH(P375,referentes!$J:$J,0),2))</f>
        <v/>
      </c>
      <c r="R375" s="21"/>
      <c r="S375" s="26"/>
      <c r="T375" s="222"/>
      <c r="U375" s="223" t="str">
        <f>IF(T375="","",INDEX(referentes!D:E,MATCH(T375,referentes!D:D,0),2))</f>
        <v/>
      </c>
      <c r="V375" s="222"/>
      <c r="W375" s="224" t="str">
        <f>IF(V375="","",INDEX('Otras referencias'!AO:AQ,MATCH(V375,'Otras referencias'!AO:AO,0),2))</f>
        <v/>
      </c>
      <c r="X375" s="18"/>
      <c r="Y375" s="169" t="str">
        <f>IF(Z375="","",INDEX('Otras referencias'!H:I,MATCH(Z375,'Otras referencias'!I:I,0),1))</f>
        <v/>
      </c>
      <c r="Z375" s="171"/>
      <c r="AA375" s="21"/>
      <c r="AB375" s="11"/>
      <c r="AC375" s="169" t="str">
        <f>IF(AD375="","",INDEX('Otras referencias'!K:L,MATCH(AD375,'Otras referencias'!L:L,0),1))</f>
        <v/>
      </c>
      <c r="AD375" s="67"/>
      <c r="AE375" s="173" t="str">
        <f t="shared" si="32"/>
        <v>---</v>
      </c>
      <c r="AI375" s="59" t="str">
        <f>IF(V375="","",INDEX('Otras referencias'!AO:AQ,MATCH(V375,'Otras referencias'!AO:AO,0),3))</f>
        <v/>
      </c>
      <c r="AJ375" s="59" t="str">
        <f>IF(SUMPRODUCT(--EXACT(K375&amp;M375,$AJ$2:AJ374)),"",K375&amp;M375)</f>
        <v/>
      </c>
      <c r="AK375" s="59" t="str">
        <f>IF(SUMPRODUCT(--EXACT(K375&amp;M375,$AJ$2:AJ374)),"",MAX($AK$3:AK374)+1)</f>
        <v/>
      </c>
    </row>
    <row r="376" spans="1:37" s="59" customFormat="1" ht="15" x14ac:dyDescent="0.25">
      <c r="A376" s="10">
        <f t="shared" si="34"/>
        <v>1</v>
      </c>
      <c r="B376" s="55" t="str">
        <f t="shared" si="35"/>
        <v/>
      </c>
      <c r="C376" s="55">
        <v>374</v>
      </c>
      <c r="D376" s="55" t="str">
        <f t="shared" si="33"/>
        <v/>
      </c>
      <c r="E376" s="56" t="str">
        <f t="shared" si="30"/>
        <v/>
      </c>
      <c r="F376" s="34" t="str">
        <f>IF(L376&lt;&gt;"",CONCATENATE(DIGITADOR!$B$2,$A$2,DIGITADOR!$M$1,A376),"")</f>
        <v/>
      </c>
      <c r="G376" s="36"/>
      <c r="H376" s="4"/>
      <c r="I376" s="60" t="str">
        <f t="shared" si="31"/>
        <v/>
      </c>
      <c r="J376" s="166" t="str">
        <f>IF(K376="","",INDEX('Otras referencias'!$AG:$AH,MATCH(K376,'Otras referencias'!$AG:$AG,0),2))</f>
        <v/>
      </c>
      <c r="K376" s="171"/>
      <c r="L376" s="58" t="str">
        <f>IF(J376="","",INDEX(referentes!$S:$W,MATCH(J376,referentes!$S:$S,0),1))</f>
        <v/>
      </c>
      <c r="M376" s="32"/>
      <c r="N376" s="42"/>
      <c r="O376" s="1"/>
      <c r="P376" s="225"/>
      <c r="Q376" s="226" t="str">
        <f>IF(P376="","",INDEX(referentes!$J:$K,MATCH(P376,referentes!$J:$J,0),2))</f>
        <v/>
      </c>
      <c r="R376" s="20"/>
      <c r="S376" s="26"/>
      <c r="T376" s="222"/>
      <c r="U376" s="223" t="str">
        <f>IF(T376="","",INDEX(referentes!D:E,MATCH(T376,referentes!D:D,0),2))</f>
        <v/>
      </c>
      <c r="V376" s="222"/>
      <c r="W376" s="224" t="str">
        <f>IF(V376="","",INDEX('Otras referencias'!AO:AQ,MATCH(V376,'Otras referencias'!AO:AO,0),2))</f>
        <v/>
      </c>
      <c r="X376" s="18"/>
      <c r="Y376" s="169" t="str">
        <f>IF(Z376="","",INDEX('Otras referencias'!H:I,MATCH(Z376,'Otras referencias'!I:I,0),1))</f>
        <v/>
      </c>
      <c r="Z376" s="171"/>
      <c r="AA376" s="20"/>
      <c r="AB376" s="12"/>
      <c r="AC376" s="169" t="str">
        <f>IF(AD376="","",INDEX('Otras referencias'!K:L,MATCH(AD376,'Otras referencias'!L:L,0),1))</f>
        <v/>
      </c>
      <c r="AD376" s="67"/>
      <c r="AE376" s="173" t="str">
        <f t="shared" si="32"/>
        <v>---</v>
      </c>
      <c r="AI376" s="59" t="str">
        <f>IF(V376="","",INDEX('Otras referencias'!AO:AQ,MATCH(V376,'Otras referencias'!AO:AO,0),3))</f>
        <v/>
      </c>
      <c r="AJ376" s="59" t="str">
        <f>IF(SUMPRODUCT(--EXACT(K376&amp;M376,$AJ$2:AJ375)),"",K376&amp;M376)</f>
        <v/>
      </c>
      <c r="AK376" s="59" t="str">
        <f>IF(SUMPRODUCT(--EXACT(K376&amp;M376,$AJ$2:AJ375)),"",MAX($AK$3:AK375)+1)</f>
        <v/>
      </c>
    </row>
    <row r="377" spans="1:37" s="59" customFormat="1" ht="15" x14ac:dyDescent="0.25">
      <c r="A377" s="10">
        <f t="shared" si="34"/>
        <v>1</v>
      </c>
      <c r="B377" s="55" t="str">
        <f t="shared" si="35"/>
        <v/>
      </c>
      <c r="C377" s="55">
        <v>375</v>
      </c>
      <c r="D377" s="55" t="str">
        <f t="shared" si="33"/>
        <v/>
      </c>
      <c r="E377" s="56" t="str">
        <f t="shared" si="30"/>
        <v/>
      </c>
      <c r="F377" s="34" t="str">
        <f>IF(L377&lt;&gt;"",CONCATENATE(DIGITADOR!$B$2,$A$2,DIGITADOR!$M$1,A377),"")</f>
        <v/>
      </c>
      <c r="G377" s="37"/>
      <c r="H377" s="4"/>
      <c r="I377" s="60" t="str">
        <f t="shared" si="31"/>
        <v/>
      </c>
      <c r="J377" s="166" t="str">
        <f>IF(K377="","",INDEX('Otras referencias'!$AG:$AH,MATCH(K377,'Otras referencias'!$AG:$AG,0),2))</f>
        <v/>
      </c>
      <c r="K377" s="171"/>
      <c r="L377" s="58" t="str">
        <f>IF(J377="","",INDEX(referentes!$S:$W,MATCH(J377,referentes!$S:$S,0),1))</f>
        <v/>
      </c>
      <c r="M377" s="32"/>
      <c r="N377" s="43"/>
      <c r="O377" s="1"/>
      <c r="P377" s="225"/>
      <c r="Q377" s="226" t="str">
        <f>IF(P377="","",INDEX(referentes!$J:$K,MATCH(P377,referentes!$J:$J,0),2))</f>
        <v/>
      </c>
      <c r="R377" s="21"/>
      <c r="S377" s="26"/>
      <c r="T377" s="222"/>
      <c r="U377" s="223" t="str">
        <f>IF(T377="","",INDEX(referentes!D:E,MATCH(T377,referentes!D:D,0),2))</f>
        <v/>
      </c>
      <c r="V377" s="222"/>
      <c r="W377" s="224" t="str">
        <f>IF(V377="","",INDEX('Otras referencias'!AO:AQ,MATCH(V377,'Otras referencias'!AO:AO,0),2))</f>
        <v/>
      </c>
      <c r="X377" s="18"/>
      <c r="Y377" s="169" t="str">
        <f>IF(Z377="","",INDEX('Otras referencias'!H:I,MATCH(Z377,'Otras referencias'!I:I,0),1))</f>
        <v/>
      </c>
      <c r="Z377" s="171"/>
      <c r="AA377" s="21"/>
      <c r="AB377" s="11"/>
      <c r="AC377" s="169" t="str">
        <f>IF(AD377="","",INDEX('Otras referencias'!K:L,MATCH(AD377,'Otras referencias'!L:L,0),1))</f>
        <v/>
      </c>
      <c r="AD377" s="67"/>
      <c r="AE377" s="173" t="str">
        <f t="shared" si="32"/>
        <v>---</v>
      </c>
      <c r="AI377" s="59" t="str">
        <f>IF(V377="","",INDEX('Otras referencias'!AO:AQ,MATCH(V377,'Otras referencias'!AO:AO,0),3))</f>
        <v/>
      </c>
      <c r="AJ377" s="59" t="str">
        <f>IF(SUMPRODUCT(--EXACT(K377&amp;M377,$AJ$2:AJ376)),"",K377&amp;M377)</f>
        <v/>
      </c>
      <c r="AK377" s="59" t="str">
        <f>IF(SUMPRODUCT(--EXACT(K377&amp;M377,$AJ$2:AJ376)),"",MAX($AK$3:AK376)+1)</f>
        <v/>
      </c>
    </row>
    <row r="378" spans="1:37" s="59" customFormat="1" ht="15" x14ac:dyDescent="0.25">
      <c r="A378" s="10">
        <f t="shared" si="34"/>
        <v>1</v>
      </c>
      <c r="B378" s="55" t="str">
        <f t="shared" si="35"/>
        <v/>
      </c>
      <c r="C378" s="55">
        <v>376</v>
      </c>
      <c r="D378" s="55" t="str">
        <f t="shared" si="33"/>
        <v/>
      </c>
      <c r="E378" s="56" t="str">
        <f t="shared" si="30"/>
        <v/>
      </c>
      <c r="F378" s="34" t="str">
        <f>IF(L378&lt;&gt;"",CONCATENATE(DIGITADOR!$B$2,$A$2,DIGITADOR!$M$1,A378),"")</f>
        <v/>
      </c>
      <c r="G378" s="36"/>
      <c r="H378" s="4"/>
      <c r="I378" s="60" t="str">
        <f t="shared" si="31"/>
        <v/>
      </c>
      <c r="J378" s="166" t="str">
        <f>IF(K378="","",INDEX('Otras referencias'!$AG:$AH,MATCH(K378,'Otras referencias'!$AG:$AG,0),2))</f>
        <v/>
      </c>
      <c r="K378" s="171"/>
      <c r="L378" s="58" t="str">
        <f>IF(J378="","",INDEX(referentes!$S:$W,MATCH(J378,referentes!$S:$S,0),1))</f>
        <v/>
      </c>
      <c r="M378" s="32"/>
      <c r="N378" s="42"/>
      <c r="O378" s="1"/>
      <c r="P378" s="225"/>
      <c r="Q378" s="226" t="str">
        <f>IF(P378="","",INDEX(referentes!$J:$K,MATCH(P378,referentes!$J:$J,0),2))</f>
        <v/>
      </c>
      <c r="R378" s="20"/>
      <c r="S378" s="26"/>
      <c r="T378" s="222"/>
      <c r="U378" s="223" t="str">
        <f>IF(T378="","",INDEX(referentes!D:E,MATCH(T378,referentes!D:D,0),2))</f>
        <v/>
      </c>
      <c r="V378" s="222"/>
      <c r="W378" s="224" t="str">
        <f>IF(V378="","",INDEX('Otras referencias'!AO:AQ,MATCH(V378,'Otras referencias'!AO:AO,0),2))</f>
        <v/>
      </c>
      <c r="X378" s="18"/>
      <c r="Y378" s="169" t="str">
        <f>IF(Z378="","",INDEX('Otras referencias'!H:I,MATCH(Z378,'Otras referencias'!I:I,0),1))</f>
        <v/>
      </c>
      <c r="Z378" s="171"/>
      <c r="AA378" s="20"/>
      <c r="AB378" s="12"/>
      <c r="AC378" s="169" t="str">
        <f>IF(AD378="","",INDEX('Otras referencias'!K:L,MATCH(AD378,'Otras referencias'!L:L,0),1))</f>
        <v/>
      </c>
      <c r="AD378" s="67"/>
      <c r="AE378" s="173" t="str">
        <f t="shared" si="32"/>
        <v>---</v>
      </c>
      <c r="AI378" s="59" t="str">
        <f>IF(V378="","",INDEX('Otras referencias'!AO:AQ,MATCH(V378,'Otras referencias'!AO:AO,0),3))</f>
        <v/>
      </c>
      <c r="AJ378" s="59" t="str">
        <f>IF(SUMPRODUCT(--EXACT(K378&amp;M378,$AJ$2:AJ377)),"",K378&amp;M378)</f>
        <v/>
      </c>
      <c r="AK378" s="59" t="str">
        <f>IF(SUMPRODUCT(--EXACT(K378&amp;M378,$AJ$2:AJ377)),"",MAX($AK$3:AK377)+1)</f>
        <v/>
      </c>
    </row>
    <row r="379" spans="1:37" s="59" customFormat="1" ht="15" x14ac:dyDescent="0.25">
      <c r="A379" s="10">
        <f t="shared" si="34"/>
        <v>1</v>
      </c>
      <c r="B379" s="55" t="str">
        <f t="shared" si="35"/>
        <v/>
      </c>
      <c r="C379" s="55">
        <v>377</v>
      </c>
      <c r="D379" s="55" t="str">
        <f t="shared" si="33"/>
        <v/>
      </c>
      <c r="E379" s="56" t="str">
        <f t="shared" si="30"/>
        <v/>
      </c>
      <c r="F379" s="34" t="str">
        <f>IF(L379&lt;&gt;"",CONCATENATE(DIGITADOR!$B$2,$A$2,DIGITADOR!$M$1,A379),"")</f>
        <v/>
      </c>
      <c r="G379" s="37"/>
      <c r="H379" s="4"/>
      <c r="I379" s="60" t="str">
        <f t="shared" si="31"/>
        <v/>
      </c>
      <c r="J379" s="166" t="str">
        <f>IF(K379="","",INDEX('Otras referencias'!$AG:$AH,MATCH(K379,'Otras referencias'!$AG:$AG,0),2))</f>
        <v/>
      </c>
      <c r="K379" s="171"/>
      <c r="L379" s="58" t="str">
        <f>IF(J379="","",INDEX(referentes!$S:$W,MATCH(J379,referentes!$S:$S,0),1))</f>
        <v/>
      </c>
      <c r="M379" s="32"/>
      <c r="N379" s="43"/>
      <c r="O379" s="1"/>
      <c r="P379" s="225"/>
      <c r="Q379" s="226" t="str">
        <f>IF(P379="","",INDEX(referentes!$J:$K,MATCH(P379,referentes!$J:$J,0),2))</f>
        <v/>
      </c>
      <c r="R379" s="21"/>
      <c r="S379" s="26"/>
      <c r="T379" s="222"/>
      <c r="U379" s="223" t="str">
        <f>IF(T379="","",INDEX(referentes!D:E,MATCH(T379,referentes!D:D,0),2))</f>
        <v/>
      </c>
      <c r="V379" s="222"/>
      <c r="W379" s="224" t="str">
        <f>IF(V379="","",INDEX('Otras referencias'!AO:AQ,MATCH(V379,'Otras referencias'!AO:AO,0),2))</f>
        <v/>
      </c>
      <c r="X379" s="18"/>
      <c r="Y379" s="169" t="str">
        <f>IF(Z379="","",INDEX('Otras referencias'!H:I,MATCH(Z379,'Otras referencias'!I:I,0),1))</f>
        <v/>
      </c>
      <c r="Z379" s="171"/>
      <c r="AA379" s="21"/>
      <c r="AB379" s="11"/>
      <c r="AC379" s="169" t="str">
        <f>IF(AD379="","",INDEX('Otras referencias'!K:L,MATCH(AD379,'Otras referencias'!L:L,0),1))</f>
        <v/>
      </c>
      <c r="AD379" s="67"/>
      <c r="AE379" s="173" t="str">
        <f t="shared" si="32"/>
        <v>---</v>
      </c>
      <c r="AI379" s="59" t="str">
        <f>IF(V379="","",INDEX('Otras referencias'!AO:AQ,MATCH(V379,'Otras referencias'!AO:AO,0),3))</f>
        <v/>
      </c>
      <c r="AJ379" s="59" t="str">
        <f>IF(SUMPRODUCT(--EXACT(K379&amp;M379,$AJ$2:AJ378)),"",K379&amp;M379)</f>
        <v/>
      </c>
      <c r="AK379" s="59" t="str">
        <f>IF(SUMPRODUCT(--EXACT(K379&amp;M379,$AJ$2:AJ378)),"",MAX($AK$3:AK378)+1)</f>
        <v/>
      </c>
    </row>
    <row r="380" spans="1:37" s="59" customFormat="1" ht="15" x14ac:dyDescent="0.25">
      <c r="A380" s="10">
        <f t="shared" si="34"/>
        <v>1</v>
      </c>
      <c r="B380" s="55" t="str">
        <f t="shared" si="35"/>
        <v/>
      </c>
      <c r="C380" s="55">
        <v>378</v>
      </c>
      <c r="D380" s="55" t="str">
        <f t="shared" si="33"/>
        <v/>
      </c>
      <c r="E380" s="56" t="str">
        <f t="shared" si="30"/>
        <v/>
      </c>
      <c r="F380" s="34" t="str">
        <f>IF(L380&lt;&gt;"",CONCATENATE(DIGITADOR!$B$2,$A$2,DIGITADOR!$M$1,A380),"")</f>
        <v/>
      </c>
      <c r="G380" s="36"/>
      <c r="H380" s="4"/>
      <c r="I380" s="60" t="str">
        <f t="shared" si="31"/>
        <v/>
      </c>
      <c r="J380" s="166" t="str">
        <f>IF(K380="","",INDEX('Otras referencias'!$AG:$AH,MATCH(K380,'Otras referencias'!$AG:$AG,0),2))</f>
        <v/>
      </c>
      <c r="K380" s="171"/>
      <c r="L380" s="58" t="str">
        <f>IF(J380="","",INDEX(referentes!$S:$W,MATCH(J380,referentes!$S:$S,0),1))</f>
        <v/>
      </c>
      <c r="M380" s="32"/>
      <c r="N380" s="42"/>
      <c r="O380" s="1"/>
      <c r="P380" s="225"/>
      <c r="Q380" s="226" t="str">
        <f>IF(P380="","",INDEX(referentes!$J:$K,MATCH(P380,referentes!$J:$J,0),2))</f>
        <v/>
      </c>
      <c r="R380" s="20"/>
      <c r="S380" s="26"/>
      <c r="T380" s="222"/>
      <c r="U380" s="223" t="str">
        <f>IF(T380="","",INDEX(referentes!D:E,MATCH(T380,referentes!D:D,0),2))</f>
        <v/>
      </c>
      <c r="V380" s="222"/>
      <c r="W380" s="224" t="str">
        <f>IF(V380="","",INDEX('Otras referencias'!AO:AQ,MATCH(V380,'Otras referencias'!AO:AO,0),2))</f>
        <v/>
      </c>
      <c r="X380" s="18"/>
      <c r="Y380" s="169" t="str">
        <f>IF(Z380="","",INDEX('Otras referencias'!H:I,MATCH(Z380,'Otras referencias'!I:I,0),1))</f>
        <v/>
      </c>
      <c r="Z380" s="171"/>
      <c r="AA380" s="20"/>
      <c r="AB380" s="12"/>
      <c r="AC380" s="169" t="str">
        <f>IF(AD380="","",INDEX('Otras referencias'!K:L,MATCH(AD380,'Otras referencias'!L:L,0),1))</f>
        <v/>
      </c>
      <c r="AD380" s="67"/>
      <c r="AE380" s="173" t="str">
        <f t="shared" si="32"/>
        <v>---</v>
      </c>
      <c r="AI380" s="59" t="str">
        <f>IF(V380="","",INDEX('Otras referencias'!AO:AQ,MATCH(V380,'Otras referencias'!AO:AO,0),3))</f>
        <v/>
      </c>
      <c r="AJ380" s="59" t="str">
        <f>IF(SUMPRODUCT(--EXACT(K380&amp;M380,$AJ$2:AJ379)),"",K380&amp;M380)</f>
        <v/>
      </c>
      <c r="AK380" s="59" t="str">
        <f>IF(SUMPRODUCT(--EXACT(K380&amp;M380,$AJ$2:AJ379)),"",MAX($AK$3:AK379)+1)</f>
        <v/>
      </c>
    </row>
    <row r="381" spans="1:37" s="59" customFormat="1" ht="15" x14ac:dyDescent="0.25">
      <c r="A381" s="10">
        <f t="shared" si="34"/>
        <v>1</v>
      </c>
      <c r="B381" s="55" t="str">
        <f t="shared" si="35"/>
        <v/>
      </c>
      <c r="C381" s="55">
        <v>379</v>
      </c>
      <c r="D381" s="55" t="str">
        <f t="shared" si="33"/>
        <v/>
      </c>
      <c r="E381" s="56" t="str">
        <f t="shared" si="30"/>
        <v/>
      </c>
      <c r="F381" s="34" t="str">
        <f>IF(L381&lt;&gt;"",CONCATENATE(DIGITADOR!$B$2,$A$2,DIGITADOR!$M$1,A381),"")</f>
        <v/>
      </c>
      <c r="G381" s="37"/>
      <c r="H381" s="4"/>
      <c r="I381" s="60" t="str">
        <f t="shared" si="31"/>
        <v/>
      </c>
      <c r="J381" s="166" t="str">
        <f>IF(K381="","",INDEX('Otras referencias'!$AG:$AH,MATCH(K381,'Otras referencias'!$AG:$AG,0),2))</f>
        <v/>
      </c>
      <c r="K381" s="171"/>
      <c r="L381" s="58" t="str">
        <f>IF(J381="","",INDEX(referentes!$S:$W,MATCH(J381,referentes!$S:$S,0),1))</f>
        <v/>
      </c>
      <c r="M381" s="32"/>
      <c r="N381" s="43"/>
      <c r="O381" s="1"/>
      <c r="P381" s="225"/>
      <c r="Q381" s="226" t="str">
        <f>IF(P381="","",INDEX(referentes!$J:$K,MATCH(P381,referentes!$J:$J,0),2))</f>
        <v/>
      </c>
      <c r="R381" s="21"/>
      <c r="S381" s="26"/>
      <c r="T381" s="222"/>
      <c r="U381" s="223" t="str">
        <f>IF(T381="","",INDEX(referentes!D:E,MATCH(T381,referentes!D:D,0),2))</f>
        <v/>
      </c>
      <c r="V381" s="222"/>
      <c r="W381" s="224" t="str">
        <f>IF(V381="","",INDEX('Otras referencias'!AO:AQ,MATCH(V381,'Otras referencias'!AO:AO,0),2))</f>
        <v/>
      </c>
      <c r="X381" s="18"/>
      <c r="Y381" s="169" t="str">
        <f>IF(Z381="","",INDEX('Otras referencias'!H:I,MATCH(Z381,'Otras referencias'!I:I,0),1))</f>
        <v/>
      </c>
      <c r="Z381" s="171"/>
      <c r="AA381" s="21"/>
      <c r="AB381" s="11"/>
      <c r="AC381" s="169" t="str">
        <f>IF(AD381="","",INDEX('Otras referencias'!K:L,MATCH(AD381,'Otras referencias'!L:L,0),1))</f>
        <v/>
      </c>
      <c r="AD381" s="67"/>
      <c r="AE381" s="173" t="str">
        <f t="shared" si="32"/>
        <v>---</v>
      </c>
      <c r="AI381" s="59" t="str">
        <f>IF(V381="","",INDEX('Otras referencias'!AO:AQ,MATCH(V381,'Otras referencias'!AO:AO,0),3))</f>
        <v/>
      </c>
      <c r="AJ381" s="59" t="str">
        <f>IF(SUMPRODUCT(--EXACT(K381&amp;M381,$AJ$2:AJ380)),"",K381&amp;M381)</f>
        <v/>
      </c>
      <c r="AK381" s="59" t="str">
        <f>IF(SUMPRODUCT(--EXACT(K381&amp;M381,$AJ$2:AJ380)),"",MAX($AK$3:AK380)+1)</f>
        <v/>
      </c>
    </row>
    <row r="382" spans="1:37" s="59" customFormat="1" ht="15" x14ac:dyDescent="0.25">
      <c r="A382" s="10">
        <f t="shared" si="34"/>
        <v>1</v>
      </c>
      <c r="B382" s="55" t="str">
        <f t="shared" si="35"/>
        <v/>
      </c>
      <c r="C382" s="55">
        <v>380</v>
      </c>
      <c r="D382" s="55" t="str">
        <f t="shared" si="33"/>
        <v/>
      </c>
      <c r="E382" s="56" t="str">
        <f t="shared" si="30"/>
        <v/>
      </c>
      <c r="F382" s="34" t="str">
        <f>IF(L382&lt;&gt;"",CONCATENATE(DIGITADOR!$B$2,$A$2,DIGITADOR!$M$1,A382),"")</f>
        <v/>
      </c>
      <c r="G382" s="36"/>
      <c r="H382" s="4"/>
      <c r="I382" s="60" t="str">
        <f t="shared" si="31"/>
        <v/>
      </c>
      <c r="J382" s="166" t="str">
        <f>IF(K382="","",INDEX('Otras referencias'!$AG:$AH,MATCH(K382,'Otras referencias'!$AG:$AG,0),2))</f>
        <v/>
      </c>
      <c r="K382" s="171"/>
      <c r="L382" s="58" t="str">
        <f>IF(J382="","",INDEX(referentes!$S:$W,MATCH(J382,referentes!$S:$S,0),1))</f>
        <v/>
      </c>
      <c r="M382" s="32"/>
      <c r="N382" s="42"/>
      <c r="O382" s="1"/>
      <c r="P382" s="225"/>
      <c r="Q382" s="226" t="str">
        <f>IF(P382="","",INDEX(referentes!$J:$K,MATCH(P382,referentes!$J:$J,0),2))</f>
        <v/>
      </c>
      <c r="R382" s="20"/>
      <c r="S382" s="26"/>
      <c r="T382" s="222"/>
      <c r="U382" s="223" t="str">
        <f>IF(T382="","",INDEX(referentes!D:E,MATCH(T382,referentes!D:D,0),2))</f>
        <v/>
      </c>
      <c r="V382" s="222"/>
      <c r="W382" s="224" t="str">
        <f>IF(V382="","",INDEX('Otras referencias'!AO:AQ,MATCH(V382,'Otras referencias'!AO:AO,0),2))</f>
        <v/>
      </c>
      <c r="X382" s="18"/>
      <c r="Y382" s="169" t="str">
        <f>IF(Z382="","",INDEX('Otras referencias'!H:I,MATCH(Z382,'Otras referencias'!I:I,0),1))</f>
        <v/>
      </c>
      <c r="Z382" s="171"/>
      <c r="AA382" s="20"/>
      <c r="AB382" s="12"/>
      <c r="AC382" s="169" t="str">
        <f>IF(AD382="","",INDEX('Otras referencias'!K:L,MATCH(AD382,'Otras referencias'!L:L,0),1))</f>
        <v/>
      </c>
      <c r="AD382" s="67"/>
      <c r="AE382" s="173" t="str">
        <f t="shared" si="32"/>
        <v>---</v>
      </c>
      <c r="AI382" s="59" t="str">
        <f>IF(V382="","",INDEX('Otras referencias'!AO:AQ,MATCH(V382,'Otras referencias'!AO:AO,0),3))</f>
        <v/>
      </c>
      <c r="AJ382" s="59" t="str">
        <f>IF(SUMPRODUCT(--EXACT(K382&amp;M382,$AJ$2:AJ381)),"",K382&amp;M382)</f>
        <v/>
      </c>
      <c r="AK382" s="59" t="str">
        <f>IF(SUMPRODUCT(--EXACT(K382&amp;M382,$AJ$2:AJ381)),"",MAX($AK$3:AK381)+1)</f>
        <v/>
      </c>
    </row>
    <row r="383" spans="1:37" s="59" customFormat="1" ht="15" x14ac:dyDescent="0.25">
      <c r="A383" s="10">
        <f t="shared" si="34"/>
        <v>1</v>
      </c>
      <c r="B383" s="55" t="str">
        <f t="shared" si="35"/>
        <v/>
      </c>
      <c r="C383" s="55">
        <v>381</v>
      </c>
      <c r="D383" s="55" t="str">
        <f t="shared" si="33"/>
        <v/>
      </c>
      <c r="E383" s="56" t="str">
        <f t="shared" si="30"/>
        <v/>
      </c>
      <c r="F383" s="34" t="str">
        <f>IF(L383&lt;&gt;"",CONCATENATE(DIGITADOR!$B$2,$A$2,DIGITADOR!$M$1,A383),"")</f>
        <v/>
      </c>
      <c r="G383" s="37"/>
      <c r="H383" s="4"/>
      <c r="I383" s="60" t="str">
        <f t="shared" si="31"/>
        <v/>
      </c>
      <c r="J383" s="166" t="str">
        <f>IF(K383="","",INDEX('Otras referencias'!$AG:$AH,MATCH(K383,'Otras referencias'!$AG:$AG,0),2))</f>
        <v/>
      </c>
      <c r="K383" s="171"/>
      <c r="L383" s="58" t="str">
        <f>IF(J383="","",INDEX(referentes!$S:$W,MATCH(J383,referentes!$S:$S,0),1))</f>
        <v/>
      </c>
      <c r="M383" s="32"/>
      <c r="N383" s="43"/>
      <c r="O383" s="1"/>
      <c r="P383" s="225"/>
      <c r="Q383" s="226" t="str">
        <f>IF(P383="","",INDEX(referentes!$J:$K,MATCH(P383,referentes!$J:$J,0),2))</f>
        <v/>
      </c>
      <c r="R383" s="21"/>
      <c r="S383" s="26"/>
      <c r="T383" s="222"/>
      <c r="U383" s="223" t="str">
        <f>IF(T383="","",INDEX(referentes!D:E,MATCH(T383,referentes!D:D,0),2))</f>
        <v/>
      </c>
      <c r="V383" s="222"/>
      <c r="W383" s="224" t="str">
        <f>IF(V383="","",INDEX('Otras referencias'!AO:AQ,MATCH(V383,'Otras referencias'!AO:AO,0),2))</f>
        <v/>
      </c>
      <c r="X383" s="18"/>
      <c r="Y383" s="169" t="str">
        <f>IF(Z383="","",INDEX('Otras referencias'!H:I,MATCH(Z383,'Otras referencias'!I:I,0),1))</f>
        <v/>
      </c>
      <c r="Z383" s="171"/>
      <c r="AA383" s="21"/>
      <c r="AB383" s="11"/>
      <c r="AC383" s="169" t="str">
        <f>IF(AD383="","",INDEX('Otras referencias'!K:L,MATCH(AD383,'Otras referencias'!L:L,0),1))</f>
        <v/>
      </c>
      <c r="AD383" s="67"/>
      <c r="AE383" s="173" t="str">
        <f t="shared" si="32"/>
        <v>---</v>
      </c>
      <c r="AI383" s="59" t="str">
        <f>IF(V383="","",INDEX('Otras referencias'!AO:AQ,MATCH(V383,'Otras referencias'!AO:AO,0),3))</f>
        <v/>
      </c>
      <c r="AJ383" s="59" t="str">
        <f>IF(SUMPRODUCT(--EXACT(K383&amp;M383,$AJ$2:AJ382)),"",K383&amp;M383)</f>
        <v/>
      </c>
      <c r="AK383" s="59" t="str">
        <f>IF(SUMPRODUCT(--EXACT(K383&amp;M383,$AJ$2:AJ382)),"",MAX($AK$3:AK382)+1)</f>
        <v/>
      </c>
    </row>
    <row r="384" spans="1:37" s="59" customFormat="1" ht="15" x14ac:dyDescent="0.25">
      <c r="A384" s="10">
        <f t="shared" si="34"/>
        <v>1</v>
      </c>
      <c r="B384" s="55" t="str">
        <f t="shared" si="35"/>
        <v/>
      </c>
      <c r="C384" s="55">
        <v>382</v>
      </c>
      <c r="D384" s="55" t="str">
        <f t="shared" si="33"/>
        <v/>
      </c>
      <c r="E384" s="56" t="str">
        <f t="shared" si="30"/>
        <v/>
      </c>
      <c r="F384" s="34" t="str">
        <f>IF(L384&lt;&gt;"",CONCATENATE(DIGITADOR!$B$2,$A$2,DIGITADOR!$M$1,A384),"")</f>
        <v/>
      </c>
      <c r="G384" s="36"/>
      <c r="H384" s="4"/>
      <c r="I384" s="60" t="str">
        <f t="shared" si="31"/>
        <v/>
      </c>
      <c r="J384" s="166" t="str">
        <f>IF(K384="","",INDEX('Otras referencias'!$AG:$AH,MATCH(K384,'Otras referencias'!$AG:$AG,0),2))</f>
        <v/>
      </c>
      <c r="K384" s="171"/>
      <c r="L384" s="58" t="str">
        <f>IF(J384="","",INDEX(referentes!$S:$W,MATCH(J384,referentes!$S:$S,0),1))</f>
        <v/>
      </c>
      <c r="M384" s="32"/>
      <c r="N384" s="42"/>
      <c r="O384" s="1"/>
      <c r="P384" s="225"/>
      <c r="Q384" s="226" t="str">
        <f>IF(P384="","",INDEX(referentes!$J:$K,MATCH(P384,referentes!$J:$J,0),2))</f>
        <v/>
      </c>
      <c r="R384" s="20"/>
      <c r="S384" s="26"/>
      <c r="T384" s="222"/>
      <c r="U384" s="223" t="str">
        <f>IF(T384="","",INDEX(referentes!D:E,MATCH(T384,referentes!D:D,0),2))</f>
        <v/>
      </c>
      <c r="V384" s="222"/>
      <c r="W384" s="224" t="str">
        <f>IF(V384="","",INDEX('Otras referencias'!AO:AQ,MATCH(V384,'Otras referencias'!AO:AO,0),2))</f>
        <v/>
      </c>
      <c r="X384" s="18"/>
      <c r="Y384" s="169" t="str">
        <f>IF(Z384="","",INDEX('Otras referencias'!H:I,MATCH(Z384,'Otras referencias'!I:I,0),1))</f>
        <v/>
      </c>
      <c r="Z384" s="171"/>
      <c r="AA384" s="20"/>
      <c r="AB384" s="12"/>
      <c r="AC384" s="169" t="str">
        <f>IF(AD384="","",INDEX('Otras referencias'!K:L,MATCH(AD384,'Otras referencias'!L:L,0),1))</f>
        <v/>
      </c>
      <c r="AD384" s="67"/>
      <c r="AE384" s="173" t="str">
        <f t="shared" si="32"/>
        <v>---</v>
      </c>
      <c r="AI384" s="59" t="str">
        <f>IF(V384="","",INDEX('Otras referencias'!AO:AQ,MATCH(V384,'Otras referencias'!AO:AO,0),3))</f>
        <v/>
      </c>
      <c r="AJ384" s="59" t="str">
        <f>IF(SUMPRODUCT(--EXACT(K384&amp;M384,$AJ$2:AJ383)),"",K384&amp;M384)</f>
        <v/>
      </c>
      <c r="AK384" s="59" t="str">
        <f>IF(SUMPRODUCT(--EXACT(K384&amp;M384,$AJ$2:AJ383)),"",MAX($AK$3:AK383)+1)</f>
        <v/>
      </c>
    </row>
    <row r="385" spans="1:37" s="59" customFormat="1" ht="15" x14ac:dyDescent="0.25">
      <c r="A385" s="10">
        <f t="shared" si="34"/>
        <v>1</v>
      </c>
      <c r="B385" s="55" t="str">
        <f t="shared" si="35"/>
        <v/>
      </c>
      <c r="C385" s="55">
        <v>383</v>
      </c>
      <c r="D385" s="55" t="str">
        <f t="shared" si="33"/>
        <v/>
      </c>
      <c r="E385" s="56" t="str">
        <f t="shared" si="30"/>
        <v/>
      </c>
      <c r="F385" s="34" t="str">
        <f>IF(L385&lt;&gt;"",CONCATENATE(DIGITADOR!$B$2,$A$2,DIGITADOR!$M$1,A385),"")</f>
        <v/>
      </c>
      <c r="G385" s="37"/>
      <c r="H385" s="4"/>
      <c r="I385" s="60" t="str">
        <f t="shared" si="31"/>
        <v/>
      </c>
      <c r="J385" s="166" t="str">
        <f>IF(K385="","",INDEX('Otras referencias'!$AG:$AH,MATCH(K385,'Otras referencias'!$AG:$AG,0),2))</f>
        <v/>
      </c>
      <c r="K385" s="171"/>
      <c r="L385" s="58" t="str">
        <f>IF(J385="","",INDEX(referentes!$S:$W,MATCH(J385,referentes!$S:$S,0),1))</f>
        <v/>
      </c>
      <c r="M385" s="32"/>
      <c r="N385" s="43"/>
      <c r="O385" s="1"/>
      <c r="P385" s="225"/>
      <c r="Q385" s="226" t="str">
        <f>IF(P385="","",INDEX(referentes!$J:$K,MATCH(P385,referentes!$J:$J,0),2))</f>
        <v/>
      </c>
      <c r="R385" s="21"/>
      <c r="S385" s="26"/>
      <c r="T385" s="222"/>
      <c r="U385" s="223" t="str">
        <f>IF(T385="","",INDEX(referentes!D:E,MATCH(T385,referentes!D:D,0),2))</f>
        <v/>
      </c>
      <c r="V385" s="222"/>
      <c r="W385" s="224" t="str">
        <f>IF(V385="","",INDEX('Otras referencias'!AO:AQ,MATCH(V385,'Otras referencias'!AO:AO,0),2))</f>
        <v/>
      </c>
      <c r="X385" s="18"/>
      <c r="Y385" s="169" t="str">
        <f>IF(Z385="","",INDEX('Otras referencias'!H:I,MATCH(Z385,'Otras referencias'!I:I,0),1))</f>
        <v/>
      </c>
      <c r="Z385" s="171"/>
      <c r="AA385" s="21"/>
      <c r="AB385" s="11"/>
      <c r="AC385" s="169" t="str">
        <f>IF(AD385="","",INDEX('Otras referencias'!K:L,MATCH(AD385,'Otras referencias'!L:L,0),1))</f>
        <v/>
      </c>
      <c r="AD385" s="67"/>
      <c r="AE385" s="173" t="str">
        <f t="shared" si="32"/>
        <v>---</v>
      </c>
      <c r="AI385" s="59" t="str">
        <f>IF(V385="","",INDEX('Otras referencias'!AO:AQ,MATCH(V385,'Otras referencias'!AO:AO,0),3))</f>
        <v/>
      </c>
      <c r="AJ385" s="59" t="str">
        <f>IF(SUMPRODUCT(--EXACT(K385&amp;M385,$AJ$2:AJ384)),"",K385&amp;M385)</f>
        <v/>
      </c>
      <c r="AK385" s="59" t="str">
        <f>IF(SUMPRODUCT(--EXACT(K385&amp;M385,$AJ$2:AJ384)),"",MAX($AK$3:AK384)+1)</f>
        <v/>
      </c>
    </row>
    <row r="386" spans="1:37" s="59" customFormat="1" ht="15" x14ac:dyDescent="0.25">
      <c r="A386" s="10">
        <f t="shared" si="34"/>
        <v>1</v>
      </c>
      <c r="B386" s="55" t="str">
        <f t="shared" si="35"/>
        <v/>
      </c>
      <c r="C386" s="55">
        <v>384</v>
      </c>
      <c r="D386" s="55" t="str">
        <f t="shared" si="33"/>
        <v/>
      </c>
      <c r="E386" s="56" t="str">
        <f t="shared" si="30"/>
        <v/>
      </c>
      <c r="F386" s="34" t="str">
        <f>IF(L386&lt;&gt;"",CONCATENATE(DIGITADOR!$B$2,$A$2,DIGITADOR!$M$1,A386),"")</f>
        <v/>
      </c>
      <c r="G386" s="36"/>
      <c r="H386" s="4"/>
      <c r="I386" s="60" t="str">
        <f t="shared" si="31"/>
        <v/>
      </c>
      <c r="J386" s="166" t="str">
        <f>IF(K386="","",INDEX('Otras referencias'!$AG:$AH,MATCH(K386,'Otras referencias'!$AG:$AG,0),2))</f>
        <v/>
      </c>
      <c r="K386" s="171"/>
      <c r="L386" s="58" t="str">
        <f>IF(J386="","",INDEX(referentes!$S:$W,MATCH(J386,referentes!$S:$S,0),1))</f>
        <v/>
      </c>
      <c r="M386" s="32"/>
      <c r="N386" s="42"/>
      <c r="O386" s="1"/>
      <c r="P386" s="225"/>
      <c r="Q386" s="226" t="str">
        <f>IF(P386="","",INDEX(referentes!$J:$K,MATCH(P386,referentes!$J:$J,0),2))</f>
        <v/>
      </c>
      <c r="R386" s="20"/>
      <c r="S386" s="26"/>
      <c r="T386" s="222"/>
      <c r="U386" s="223" t="str">
        <f>IF(T386="","",INDEX(referentes!D:E,MATCH(T386,referentes!D:D,0),2))</f>
        <v/>
      </c>
      <c r="V386" s="222"/>
      <c r="W386" s="224" t="str">
        <f>IF(V386="","",INDEX('Otras referencias'!AO:AQ,MATCH(V386,'Otras referencias'!AO:AO,0),2))</f>
        <v/>
      </c>
      <c r="X386" s="18"/>
      <c r="Y386" s="169" t="str">
        <f>IF(Z386="","",INDEX('Otras referencias'!H:I,MATCH(Z386,'Otras referencias'!I:I,0),1))</f>
        <v/>
      </c>
      <c r="Z386" s="171"/>
      <c r="AA386" s="20"/>
      <c r="AB386" s="12"/>
      <c r="AC386" s="169" t="str">
        <f>IF(AD386="","",INDEX('Otras referencias'!K:L,MATCH(AD386,'Otras referencias'!L:L,0),1))</f>
        <v/>
      </c>
      <c r="AD386" s="67"/>
      <c r="AE386" s="173" t="str">
        <f t="shared" si="32"/>
        <v>---</v>
      </c>
      <c r="AI386" s="59" t="str">
        <f>IF(V386="","",INDEX('Otras referencias'!AO:AQ,MATCH(V386,'Otras referencias'!AO:AO,0),3))</f>
        <v/>
      </c>
      <c r="AJ386" s="59" t="str">
        <f>IF(SUMPRODUCT(--EXACT(K386&amp;M386,$AJ$2:AJ385)),"",K386&amp;M386)</f>
        <v/>
      </c>
      <c r="AK386" s="59" t="str">
        <f>IF(SUMPRODUCT(--EXACT(K386&amp;M386,$AJ$2:AJ385)),"",MAX($AK$3:AK385)+1)</f>
        <v/>
      </c>
    </row>
    <row r="387" spans="1:37" s="59" customFormat="1" ht="15" x14ac:dyDescent="0.25">
      <c r="A387" s="10">
        <f t="shared" si="34"/>
        <v>1</v>
      </c>
      <c r="B387" s="55" t="str">
        <f t="shared" si="35"/>
        <v/>
      </c>
      <c r="C387" s="55">
        <v>385</v>
      </c>
      <c r="D387" s="55" t="str">
        <f t="shared" si="33"/>
        <v/>
      </c>
      <c r="E387" s="56" t="str">
        <f t="shared" ref="E387:E450" si="36">CONCATENATE(I387,L387)</f>
        <v/>
      </c>
      <c r="F387" s="34" t="str">
        <f>IF(L387&lt;&gt;"",CONCATENATE(DIGITADOR!$B$2,$A$2,DIGITADOR!$M$1,A387),"")</f>
        <v/>
      </c>
      <c r="G387" s="37"/>
      <c r="H387" s="4"/>
      <c r="I387" s="60" t="str">
        <f t="shared" ref="I387:I450" si="37">IF(G387&lt;&gt;"",G387+H387,"")</f>
        <v/>
      </c>
      <c r="J387" s="166" t="str">
        <f>IF(K387="","",INDEX('Otras referencias'!$AG:$AH,MATCH(K387,'Otras referencias'!$AG:$AG,0),2))</f>
        <v/>
      </c>
      <c r="K387" s="171"/>
      <c r="L387" s="58" t="str">
        <f>IF(J387="","",INDEX(referentes!$S:$W,MATCH(J387,referentes!$S:$S,0),1))</f>
        <v/>
      </c>
      <c r="M387" s="32"/>
      <c r="N387" s="43"/>
      <c r="O387" s="1"/>
      <c r="P387" s="225"/>
      <c r="Q387" s="226" t="str">
        <f>IF(P387="","",INDEX(referentes!$J:$K,MATCH(P387,referentes!$J:$J,0),2))</f>
        <v/>
      </c>
      <c r="R387" s="21"/>
      <c r="S387" s="26"/>
      <c r="T387" s="222"/>
      <c r="U387" s="223" t="str">
        <f>IF(T387="","",INDEX(referentes!D:E,MATCH(T387,referentes!D:D,0),2))</f>
        <v/>
      </c>
      <c r="V387" s="222"/>
      <c r="W387" s="224" t="str">
        <f>IF(V387="","",INDEX('Otras referencias'!AO:AQ,MATCH(V387,'Otras referencias'!AO:AO,0),2))</f>
        <v/>
      </c>
      <c r="X387" s="18"/>
      <c r="Y387" s="169" t="str">
        <f>IF(Z387="","",INDEX('Otras referencias'!H:I,MATCH(Z387,'Otras referencias'!I:I,0),1))</f>
        <v/>
      </c>
      <c r="Z387" s="171"/>
      <c r="AA387" s="21"/>
      <c r="AB387" s="11"/>
      <c r="AC387" s="169" t="str">
        <f>IF(AD387="","",INDEX('Otras referencias'!K:L,MATCH(AD387,'Otras referencias'!L:L,0),1))</f>
        <v/>
      </c>
      <c r="AD387" s="67"/>
      <c r="AE387" s="173" t="str">
        <f t="shared" ref="AE387:AE450" si="38">K387&amp;"-"&amp;M387&amp;"-"&amp;P387&amp;"-"&amp;R387</f>
        <v>---</v>
      </c>
      <c r="AI387" s="59" t="str">
        <f>IF(V387="","",INDEX('Otras referencias'!AO:AQ,MATCH(V387,'Otras referencias'!AO:AO,0),3))</f>
        <v/>
      </c>
      <c r="AJ387" s="59" t="str">
        <f>IF(SUMPRODUCT(--EXACT(K387&amp;M387,$AJ$2:AJ386)),"",K387&amp;M387)</f>
        <v/>
      </c>
      <c r="AK387" s="59" t="str">
        <f>IF(SUMPRODUCT(--EXACT(K387&amp;M387,$AJ$2:AJ386)),"",MAX($AK$3:AK386)+1)</f>
        <v/>
      </c>
    </row>
    <row r="388" spans="1:37" s="59" customFormat="1" ht="15" x14ac:dyDescent="0.25">
      <c r="A388" s="10">
        <f t="shared" si="34"/>
        <v>1</v>
      </c>
      <c r="B388" s="55" t="str">
        <f t="shared" si="35"/>
        <v/>
      </c>
      <c r="C388" s="55">
        <v>386</v>
      </c>
      <c r="D388" s="55" t="str">
        <f t="shared" ref="D388:D451" si="39">IF(L388="","",CONCATENATE(C388,F388))</f>
        <v/>
      </c>
      <c r="E388" s="56" t="str">
        <f t="shared" si="36"/>
        <v/>
      </c>
      <c r="F388" s="34" t="str">
        <f>IF(L388&lt;&gt;"",CONCATENATE(DIGITADOR!$B$2,$A$2,DIGITADOR!$M$1,A388),"")</f>
        <v/>
      </c>
      <c r="G388" s="36"/>
      <c r="H388" s="4"/>
      <c r="I388" s="60" t="str">
        <f t="shared" si="37"/>
        <v/>
      </c>
      <c r="J388" s="166" t="str">
        <f>IF(K388="","",INDEX('Otras referencias'!$AG:$AH,MATCH(K388,'Otras referencias'!$AG:$AG,0),2))</f>
        <v/>
      </c>
      <c r="K388" s="171"/>
      <c r="L388" s="58" t="str">
        <f>IF(J388="","",INDEX(referentes!$S:$W,MATCH(J388,referentes!$S:$S,0),1))</f>
        <v/>
      </c>
      <c r="M388" s="32"/>
      <c r="N388" s="42"/>
      <c r="O388" s="1"/>
      <c r="P388" s="225"/>
      <c r="Q388" s="226" t="str">
        <f>IF(P388="","",INDEX(referentes!$J:$K,MATCH(P388,referentes!$J:$J,0),2))</f>
        <v/>
      </c>
      <c r="R388" s="20"/>
      <c r="S388" s="26"/>
      <c r="T388" s="222"/>
      <c r="U388" s="223" t="str">
        <f>IF(T388="","",INDEX(referentes!D:E,MATCH(T388,referentes!D:D,0),2))</f>
        <v/>
      </c>
      <c r="V388" s="222"/>
      <c r="W388" s="224" t="str">
        <f>IF(V388="","",INDEX('Otras referencias'!AO:AQ,MATCH(V388,'Otras referencias'!AO:AO,0),2))</f>
        <v/>
      </c>
      <c r="X388" s="18"/>
      <c r="Y388" s="169" t="str">
        <f>IF(Z388="","",INDEX('Otras referencias'!H:I,MATCH(Z388,'Otras referencias'!I:I,0),1))</f>
        <v/>
      </c>
      <c r="Z388" s="171"/>
      <c r="AA388" s="20"/>
      <c r="AB388" s="12"/>
      <c r="AC388" s="169" t="str">
        <f>IF(AD388="","",INDEX('Otras referencias'!K:L,MATCH(AD388,'Otras referencias'!L:L,0),1))</f>
        <v/>
      </c>
      <c r="AD388" s="67"/>
      <c r="AE388" s="173" t="str">
        <f t="shared" si="38"/>
        <v>---</v>
      </c>
      <c r="AI388" s="59" t="str">
        <f>IF(V388="","",INDEX('Otras referencias'!AO:AQ,MATCH(V388,'Otras referencias'!AO:AO,0),3))</f>
        <v/>
      </c>
      <c r="AJ388" s="59" t="str">
        <f>IF(SUMPRODUCT(--EXACT(K388&amp;M388,$AJ$2:AJ387)),"",K388&amp;M388)</f>
        <v/>
      </c>
      <c r="AK388" s="59" t="str">
        <f>IF(SUMPRODUCT(--EXACT(K388&amp;M388,$AJ$2:AJ387)),"",MAX($AK$3:AK387)+1)</f>
        <v/>
      </c>
    </row>
    <row r="389" spans="1:37" s="59" customFormat="1" ht="15" x14ac:dyDescent="0.25">
      <c r="A389" s="10">
        <f t="shared" ref="A389:A452" si="40">IF(L389=L388,A388,A388+1)</f>
        <v>1</v>
      </c>
      <c r="B389" s="55" t="str">
        <f t="shared" ref="B389:B452" si="41">IF(F389&lt;&gt;F388, F389,"")</f>
        <v/>
      </c>
      <c r="C389" s="55">
        <v>387</v>
      </c>
      <c r="D389" s="55" t="str">
        <f t="shared" si="39"/>
        <v/>
      </c>
      <c r="E389" s="56" t="str">
        <f t="shared" si="36"/>
        <v/>
      </c>
      <c r="F389" s="34" t="str">
        <f>IF(L389&lt;&gt;"",CONCATENATE(DIGITADOR!$B$2,$A$2,DIGITADOR!$M$1,A389),"")</f>
        <v/>
      </c>
      <c r="G389" s="37"/>
      <c r="H389" s="4"/>
      <c r="I389" s="60" t="str">
        <f t="shared" si="37"/>
        <v/>
      </c>
      <c r="J389" s="166" t="str">
        <f>IF(K389="","",INDEX('Otras referencias'!$AG:$AH,MATCH(K389,'Otras referencias'!$AG:$AG,0),2))</f>
        <v/>
      </c>
      <c r="K389" s="171"/>
      <c r="L389" s="58" t="str">
        <f>IF(J389="","",INDEX(referentes!$S:$W,MATCH(J389,referentes!$S:$S,0),1))</f>
        <v/>
      </c>
      <c r="M389" s="32"/>
      <c r="N389" s="43"/>
      <c r="O389" s="1"/>
      <c r="P389" s="225"/>
      <c r="Q389" s="226" t="str">
        <f>IF(P389="","",INDEX(referentes!$J:$K,MATCH(P389,referentes!$J:$J,0),2))</f>
        <v/>
      </c>
      <c r="R389" s="21"/>
      <c r="S389" s="26"/>
      <c r="T389" s="222"/>
      <c r="U389" s="223" t="str">
        <f>IF(T389="","",INDEX(referentes!D:E,MATCH(T389,referentes!D:D,0),2))</f>
        <v/>
      </c>
      <c r="V389" s="222"/>
      <c r="W389" s="224" t="str">
        <f>IF(V389="","",INDEX('Otras referencias'!AO:AQ,MATCH(V389,'Otras referencias'!AO:AO,0),2))</f>
        <v/>
      </c>
      <c r="X389" s="18"/>
      <c r="Y389" s="169" t="str">
        <f>IF(Z389="","",INDEX('Otras referencias'!H:I,MATCH(Z389,'Otras referencias'!I:I,0),1))</f>
        <v/>
      </c>
      <c r="Z389" s="171"/>
      <c r="AA389" s="21"/>
      <c r="AB389" s="11"/>
      <c r="AC389" s="169" t="str">
        <f>IF(AD389="","",INDEX('Otras referencias'!K:L,MATCH(AD389,'Otras referencias'!L:L,0),1))</f>
        <v/>
      </c>
      <c r="AD389" s="67"/>
      <c r="AE389" s="173" t="str">
        <f t="shared" si="38"/>
        <v>---</v>
      </c>
      <c r="AI389" s="59" t="str">
        <f>IF(V389="","",INDEX('Otras referencias'!AO:AQ,MATCH(V389,'Otras referencias'!AO:AO,0),3))</f>
        <v/>
      </c>
      <c r="AJ389" s="59" t="str">
        <f>IF(SUMPRODUCT(--EXACT(K389&amp;M389,$AJ$2:AJ388)),"",K389&amp;M389)</f>
        <v/>
      </c>
      <c r="AK389" s="59" t="str">
        <f>IF(SUMPRODUCT(--EXACT(K389&amp;M389,$AJ$2:AJ388)),"",MAX($AK$3:AK388)+1)</f>
        <v/>
      </c>
    </row>
    <row r="390" spans="1:37" s="59" customFormat="1" ht="15" x14ac:dyDescent="0.25">
      <c r="A390" s="10">
        <f t="shared" si="40"/>
        <v>1</v>
      </c>
      <c r="B390" s="55" t="str">
        <f t="shared" si="41"/>
        <v/>
      </c>
      <c r="C390" s="55">
        <v>388</v>
      </c>
      <c r="D390" s="55" t="str">
        <f t="shared" si="39"/>
        <v/>
      </c>
      <c r="E390" s="56" t="str">
        <f t="shared" si="36"/>
        <v/>
      </c>
      <c r="F390" s="34" t="str">
        <f>IF(L390&lt;&gt;"",CONCATENATE(DIGITADOR!$B$2,$A$2,DIGITADOR!$M$1,A390),"")</f>
        <v/>
      </c>
      <c r="G390" s="36"/>
      <c r="H390" s="4"/>
      <c r="I390" s="60" t="str">
        <f t="shared" si="37"/>
        <v/>
      </c>
      <c r="J390" s="166" t="str">
        <f>IF(K390="","",INDEX('Otras referencias'!$AG:$AH,MATCH(K390,'Otras referencias'!$AG:$AG,0),2))</f>
        <v/>
      </c>
      <c r="K390" s="171"/>
      <c r="L390" s="58" t="str">
        <f>IF(J390="","",INDEX(referentes!$S:$W,MATCH(J390,referentes!$S:$S,0),1))</f>
        <v/>
      </c>
      <c r="M390" s="32"/>
      <c r="N390" s="42"/>
      <c r="O390" s="1"/>
      <c r="P390" s="225"/>
      <c r="Q390" s="226" t="str">
        <f>IF(P390="","",INDEX(referentes!$J:$K,MATCH(P390,referentes!$J:$J,0),2))</f>
        <v/>
      </c>
      <c r="R390" s="20"/>
      <c r="S390" s="26"/>
      <c r="T390" s="222"/>
      <c r="U390" s="223" t="str">
        <f>IF(T390="","",INDEX(referentes!D:E,MATCH(T390,referentes!D:D,0),2))</f>
        <v/>
      </c>
      <c r="V390" s="222"/>
      <c r="W390" s="224" t="str">
        <f>IF(V390="","",INDEX('Otras referencias'!AO:AQ,MATCH(V390,'Otras referencias'!AO:AO,0),2))</f>
        <v/>
      </c>
      <c r="X390" s="18"/>
      <c r="Y390" s="169" t="str">
        <f>IF(Z390="","",INDEX('Otras referencias'!H:I,MATCH(Z390,'Otras referencias'!I:I,0),1))</f>
        <v/>
      </c>
      <c r="Z390" s="171"/>
      <c r="AA390" s="20"/>
      <c r="AB390" s="12"/>
      <c r="AC390" s="169" t="str">
        <f>IF(AD390="","",INDEX('Otras referencias'!K:L,MATCH(AD390,'Otras referencias'!L:L,0),1))</f>
        <v/>
      </c>
      <c r="AD390" s="67"/>
      <c r="AE390" s="173" t="str">
        <f t="shared" si="38"/>
        <v>---</v>
      </c>
      <c r="AI390" s="59" t="str">
        <f>IF(V390="","",INDEX('Otras referencias'!AO:AQ,MATCH(V390,'Otras referencias'!AO:AO,0),3))</f>
        <v/>
      </c>
      <c r="AJ390" s="59" t="str">
        <f>IF(SUMPRODUCT(--EXACT(K390&amp;M390,$AJ$2:AJ389)),"",K390&amp;M390)</f>
        <v/>
      </c>
      <c r="AK390" s="59" t="str">
        <f>IF(SUMPRODUCT(--EXACT(K390&amp;M390,$AJ$2:AJ389)),"",MAX($AK$3:AK389)+1)</f>
        <v/>
      </c>
    </row>
    <row r="391" spans="1:37" s="59" customFormat="1" ht="15" x14ac:dyDescent="0.25">
      <c r="A391" s="10">
        <f t="shared" si="40"/>
        <v>1</v>
      </c>
      <c r="B391" s="55" t="str">
        <f t="shared" si="41"/>
        <v/>
      </c>
      <c r="C391" s="55">
        <v>389</v>
      </c>
      <c r="D391" s="55" t="str">
        <f t="shared" si="39"/>
        <v/>
      </c>
      <c r="E391" s="56" t="str">
        <f t="shared" si="36"/>
        <v/>
      </c>
      <c r="F391" s="34" t="str">
        <f>IF(L391&lt;&gt;"",CONCATENATE(DIGITADOR!$B$2,$A$2,DIGITADOR!$M$1,A391),"")</f>
        <v/>
      </c>
      <c r="G391" s="37"/>
      <c r="H391" s="4"/>
      <c r="I391" s="60" t="str">
        <f t="shared" si="37"/>
        <v/>
      </c>
      <c r="J391" s="166" t="str">
        <f>IF(K391="","",INDEX('Otras referencias'!$AG:$AH,MATCH(K391,'Otras referencias'!$AG:$AG,0),2))</f>
        <v/>
      </c>
      <c r="K391" s="171"/>
      <c r="L391" s="58" t="str">
        <f>IF(J391="","",INDEX(referentes!$S:$W,MATCH(J391,referentes!$S:$S,0),1))</f>
        <v/>
      </c>
      <c r="M391" s="32"/>
      <c r="N391" s="43"/>
      <c r="O391" s="1"/>
      <c r="P391" s="225"/>
      <c r="Q391" s="226" t="str">
        <f>IF(P391="","",INDEX(referentes!$J:$K,MATCH(P391,referentes!$J:$J,0),2))</f>
        <v/>
      </c>
      <c r="R391" s="21"/>
      <c r="S391" s="26"/>
      <c r="T391" s="222"/>
      <c r="U391" s="223" t="str">
        <f>IF(T391="","",INDEX(referentes!D:E,MATCH(T391,referentes!D:D,0),2))</f>
        <v/>
      </c>
      <c r="V391" s="222"/>
      <c r="W391" s="224" t="str">
        <f>IF(V391="","",INDEX('Otras referencias'!AO:AQ,MATCH(V391,'Otras referencias'!AO:AO,0),2))</f>
        <v/>
      </c>
      <c r="X391" s="18"/>
      <c r="Y391" s="169" t="str">
        <f>IF(Z391="","",INDEX('Otras referencias'!H:I,MATCH(Z391,'Otras referencias'!I:I,0),1))</f>
        <v/>
      </c>
      <c r="Z391" s="171"/>
      <c r="AA391" s="21"/>
      <c r="AB391" s="11"/>
      <c r="AC391" s="169" t="str">
        <f>IF(AD391="","",INDEX('Otras referencias'!K:L,MATCH(AD391,'Otras referencias'!L:L,0),1))</f>
        <v/>
      </c>
      <c r="AD391" s="67"/>
      <c r="AE391" s="173" t="str">
        <f t="shared" si="38"/>
        <v>---</v>
      </c>
      <c r="AI391" s="59" t="str">
        <f>IF(V391="","",INDEX('Otras referencias'!AO:AQ,MATCH(V391,'Otras referencias'!AO:AO,0),3))</f>
        <v/>
      </c>
      <c r="AJ391" s="59" t="str">
        <f>IF(SUMPRODUCT(--EXACT(K391&amp;M391,$AJ$2:AJ390)),"",K391&amp;M391)</f>
        <v/>
      </c>
      <c r="AK391" s="59" t="str">
        <f>IF(SUMPRODUCT(--EXACT(K391&amp;M391,$AJ$2:AJ390)),"",MAX($AK$3:AK390)+1)</f>
        <v/>
      </c>
    </row>
    <row r="392" spans="1:37" s="59" customFormat="1" ht="15" x14ac:dyDescent="0.25">
      <c r="A392" s="10">
        <f t="shared" si="40"/>
        <v>1</v>
      </c>
      <c r="B392" s="55" t="str">
        <f t="shared" si="41"/>
        <v/>
      </c>
      <c r="C392" s="55">
        <v>390</v>
      </c>
      <c r="D392" s="55" t="str">
        <f t="shared" si="39"/>
        <v/>
      </c>
      <c r="E392" s="56" t="str">
        <f t="shared" si="36"/>
        <v/>
      </c>
      <c r="F392" s="34" t="str">
        <f>IF(L392&lt;&gt;"",CONCATENATE(DIGITADOR!$B$2,$A$2,DIGITADOR!$M$1,A392),"")</f>
        <v/>
      </c>
      <c r="G392" s="36"/>
      <c r="H392" s="4"/>
      <c r="I392" s="60" t="str">
        <f t="shared" si="37"/>
        <v/>
      </c>
      <c r="J392" s="166" t="str">
        <f>IF(K392="","",INDEX('Otras referencias'!$AG:$AH,MATCH(K392,'Otras referencias'!$AG:$AG,0),2))</f>
        <v/>
      </c>
      <c r="K392" s="171"/>
      <c r="L392" s="58" t="str">
        <f>IF(J392="","",INDEX(referentes!$S:$W,MATCH(J392,referentes!$S:$S,0),1))</f>
        <v/>
      </c>
      <c r="M392" s="32"/>
      <c r="N392" s="42"/>
      <c r="O392" s="1"/>
      <c r="P392" s="225"/>
      <c r="Q392" s="226" t="str">
        <f>IF(P392="","",INDEX(referentes!$J:$K,MATCH(P392,referentes!$J:$J,0),2))</f>
        <v/>
      </c>
      <c r="R392" s="20"/>
      <c r="S392" s="26"/>
      <c r="T392" s="222"/>
      <c r="U392" s="223" t="str">
        <f>IF(T392="","",INDEX(referentes!D:E,MATCH(T392,referentes!D:D,0),2))</f>
        <v/>
      </c>
      <c r="V392" s="222"/>
      <c r="W392" s="224" t="str">
        <f>IF(V392="","",INDEX('Otras referencias'!AO:AQ,MATCH(V392,'Otras referencias'!AO:AO,0),2))</f>
        <v/>
      </c>
      <c r="X392" s="18"/>
      <c r="Y392" s="169" t="str">
        <f>IF(Z392="","",INDEX('Otras referencias'!H:I,MATCH(Z392,'Otras referencias'!I:I,0),1))</f>
        <v/>
      </c>
      <c r="Z392" s="171"/>
      <c r="AA392" s="20"/>
      <c r="AB392" s="12"/>
      <c r="AC392" s="169" t="str">
        <f>IF(AD392="","",INDEX('Otras referencias'!K:L,MATCH(AD392,'Otras referencias'!L:L,0),1))</f>
        <v/>
      </c>
      <c r="AD392" s="67"/>
      <c r="AE392" s="173" t="str">
        <f t="shared" si="38"/>
        <v>---</v>
      </c>
      <c r="AI392" s="59" t="str">
        <f>IF(V392="","",INDEX('Otras referencias'!AO:AQ,MATCH(V392,'Otras referencias'!AO:AO,0),3))</f>
        <v/>
      </c>
      <c r="AJ392" s="59" t="str">
        <f>IF(SUMPRODUCT(--EXACT(K392&amp;M392,$AJ$2:AJ391)),"",K392&amp;M392)</f>
        <v/>
      </c>
      <c r="AK392" s="59" t="str">
        <f>IF(SUMPRODUCT(--EXACT(K392&amp;M392,$AJ$2:AJ391)),"",MAX($AK$3:AK391)+1)</f>
        <v/>
      </c>
    </row>
    <row r="393" spans="1:37" s="59" customFormat="1" ht="15" x14ac:dyDescent="0.25">
      <c r="A393" s="10">
        <f t="shared" si="40"/>
        <v>1</v>
      </c>
      <c r="B393" s="55" t="str">
        <f t="shared" si="41"/>
        <v/>
      </c>
      <c r="C393" s="55">
        <v>391</v>
      </c>
      <c r="D393" s="55" t="str">
        <f t="shared" si="39"/>
        <v/>
      </c>
      <c r="E393" s="56" t="str">
        <f t="shared" si="36"/>
        <v/>
      </c>
      <c r="F393" s="34" t="str">
        <f>IF(L393&lt;&gt;"",CONCATENATE(DIGITADOR!$B$2,$A$2,DIGITADOR!$M$1,A393),"")</f>
        <v/>
      </c>
      <c r="G393" s="37"/>
      <c r="H393" s="4"/>
      <c r="I393" s="60" t="str">
        <f t="shared" si="37"/>
        <v/>
      </c>
      <c r="J393" s="166" t="str">
        <f>IF(K393="","",INDEX('Otras referencias'!$AG:$AH,MATCH(K393,'Otras referencias'!$AG:$AG,0),2))</f>
        <v/>
      </c>
      <c r="K393" s="171"/>
      <c r="L393" s="58" t="str">
        <f>IF(J393="","",INDEX(referentes!$S:$W,MATCH(J393,referentes!$S:$S,0),1))</f>
        <v/>
      </c>
      <c r="M393" s="32"/>
      <c r="N393" s="43"/>
      <c r="O393" s="1"/>
      <c r="P393" s="225"/>
      <c r="Q393" s="226" t="str">
        <f>IF(P393="","",INDEX(referentes!$J:$K,MATCH(P393,referentes!$J:$J,0),2))</f>
        <v/>
      </c>
      <c r="R393" s="21"/>
      <c r="S393" s="26"/>
      <c r="T393" s="222"/>
      <c r="U393" s="223" t="str">
        <f>IF(T393="","",INDEX(referentes!D:E,MATCH(T393,referentes!D:D,0),2))</f>
        <v/>
      </c>
      <c r="V393" s="222"/>
      <c r="W393" s="224" t="str">
        <f>IF(V393="","",INDEX('Otras referencias'!AO:AQ,MATCH(V393,'Otras referencias'!AO:AO,0),2))</f>
        <v/>
      </c>
      <c r="X393" s="18"/>
      <c r="Y393" s="169" t="str">
        <f>IF(Z393="","",INDEX('Otras referencias'!H:I,MATCH(Z393,'Otras referencias'!I:I,0),1))</f>
        <v/>
      </c>
      <c r="Z393" s="171"/>
      <c r="AA393" s="21"/>
      <c r="AB393" s="11"/>
      <c r="AC393" s="169" t="str">
        <f>IF(AD393="","",INDEX('Otras referencias'!K:L,MATCH(AD393,'Otras referencias'!L:L,0),1))</f>
        <v/>
      </c>
      <c r="AD393" s="67"/>
      <c r="AE393" s="173" t="str">
        <f t="shared" si="38"/>
        <v>---</v>
      </c>
      <c r="AI393" s="59" t="str">
        <f>IF(V393="","",INDEX('Otras referencias'!AO:AQ,MATCH(V393,'Otras referencias'!AO:AO,0),3))</f>
        <v/>
      </c>
      <c r="AJ393" s="59" t="str">
        <f>IF(SUMPRODUCT(--EXACT(K393&amp;M393,$AJ$2:AJ392)),"",K393&amp;M393)</f>
        <v/>
      </c>
      <c r="AK393" s="59" t="str">
        <f>IF(SUMPRODUCT(--EXACT(K393&amp;M393,$AJ$2:AJ392)),"",MAX($AK$3:AK392)+1)</f>
        <v/>
      </c>
    </row>
    <row r="394" spans="1:37" s="59" customFormat="1" ht="15" x14ac:dyDescent="0.25">
      <c r="A394" s="10">
        <f t="shared" si="40"/>
        <v>1</v>
      </c>
      <c r="B394" s="55" t="str">
        <f t="shared" si="41"/>
        <v/>
      </c>
      <c r="C394" s="55">
        <v>392</v>
      </c>
      <c r="D394" s="55" t="str">
        <f t="shared" si="39"/>
        <v/>
      </c>
      <c r="E394" s="56" t="str">
        <f t="shared" si="36"/>
        <v/>
      </c>
      <c r="F394" s="34" t="str">
        <f>IF(L394&lt;&gt;"",CONCATENATE(DIGITADOR!$B$2,$A$2,DIGITADOR!$M$1,A394),"")</f>
        <v/>
      </c>
      <c r="G394" s="36"/>
      <c r="H394" s="4"/>
      <c r="I394" s="60" t="str">
        <f t="shared" si="37"/>
        <v/>
      </c>
      <c r="J394" s="166" t="str">
        <f>IF(K394="","",INDEX('Otras referencias'!$AG:$AH,MATCH(K394,'Otras referencias'!$AG:$AG,0),2))</f>
        <v/>
      </c>
      <c r="K394" s="171"/>
      <c r="L394" s="58" t="str">
        <f>IF(J394="","",INDEX(referentes!$S:$W,MATCH(J394,referentes!$S:$S,0),1))</f>
        <v/>
      </c>
      <c r="M394" s="32"/>
      <c r="N394" s="42"/>
      <c r="O394" s="1"/>
      <c r="P394" s="225"/>
      <c r="Q394" s="226" t="str">
        <f>IF(P394="","",INDEX(referentes!$J:$K,MATCH(P394,referentes!$J:$J,0),2))</f>
        <v/>
      </c>
      <c r="R394" s="20"/>
      <c r="S394" s="26"/>
      <c r="T394" s="222"/>
      <c r="U394" s="223" t="str">
        <f>IF(T394="","",INDEX(referentes!D:E,MATCH(T394,referentes!D:D,0),2))</f>
        <v/>
      </c>
      <c r="V394" s="222"/>
      <c r="W394" s="224" t="str">
        <f>IF(V394="","",INDEX('Otras referencias'!AO:AQ,MATCH(V394,'Otras referencias'!AO:AO,0),2))</f>
        <v/>
      </c>
      <c r="X394" s="18"/>
      <c r="Y394" s="169" t="str">
        <f>IF(Z394="","",INDEX('Otras referencias'!H:I,MATCH(Z394,'Otras referencias'!I:I,0),1))</f>
        <v/>
      </c>
      <c r="Z394" s="171"/>
      <c r="AA394" s="20"/>
      <c r="AB394" s="12"/>
      <c r="AC394" s="169" t="str">
        <f>IF(AD394="","",INDEX('Otras referencias'!K:L,MATCH(AD394,'Otras referencias'!L:L,0),1))</f>
        <v/>
      </c>
      <c r="AD394" s="67"/>
      <c r="AE394" s="173" t="str">
        <f t="shared" si="38"/>
        <v>---</v>
      </c>
      <c r="AI394" s="59" t="str">
        <f>IF(V394="","",INDEX('Otras referencias'!AO:AQ,MATCH(V394,'Otras referencias'!AO:AO,0),3))</f>
        <v/>
      </c>
      <c r="AJ394" s="59" t="str">
        <f>IF(SUMPRODUCT(--EXACT(K394&amp;M394,$AJ$2:AJ393)),"",K394&amp;M394)</f>
        <v/>
      </c>
      <c r="AK394" s="59" t="str">
        <f>IF(SUMPRODUCT(--EXACT(K394&amp;M394,$AJ$2:AJ393)),"",MAX($AK$3:AK393)+1)</f>
        <v/>
      </c>
    </row>
    <row r="395" spans="1:37" s="59" customFormat="1" ht="15" x14ac:dyDescent="0.25">
      <c r="A395" s="10">
        <f t="shared" si="40"/>
        <v>1</v>
      </c>
      <c r="B395" s="55" t="str">
        <f t="shared" si="41"/>
        <v/>
      </c>
      <c r="C395" s="55">
        <v>393</v>
      </c>
      <c r="D395" s="55" t="str">
        <f t="shared" si="39"/>
        <v/>
      </c>
      <c r="E395" s="56" t="str">
        <f t="shared" si="36"/>
        <v/>
      </c>
      <c r="F395" s="34" t="str">
        <f>IF(L395&lt;&gt;"",CONCATENATE(DIGITADOR!$B$2,$A$2,DIGITADOR!$M$1,A395),"")</f>
        <v/>
      </c>
      <c r="G395" s="37"/>
      <c r="H395" s="4"/>
      <c r="I395" s="60" t="str">
        <f t="shared" si="37"/>
        <v/>
      </c>
      <c r="J395" s="166" t="str">
        <f>IF(K395="","",INDEX('Otras referencias'!$AG:$AH,MATCH(K395,'Otras referencias'!$AG:$AG,0),2))</f>
        <v/>
      </c>
      <c r="K395" s="171"/>
      <c r="L395" s="58" t="str">
        <f>IF(J395="","",INDEX(referentes!$S:$W,MATCH(J395,referentes!$S:$S,0),1))</f>
        <v/>
      </c>
      <c r="M395" s="32"/>
      <c r="N395" s="43"/>
      <c r="O395" s="1"/>
      <c r="P395" s="225"/>
      <c r="Q395" s="226" t="str">
        <f>IF(P395="","",INDEX(referentes!$J:$K,MATCH(P395,referentes!$J:$J,0),2))</f>
        <v/>
      </c>
      <c r="R395" s="21"/>
      <c r="S395" s="26"/>
      <c r="T395" s="222"/>
      <c r="U395" s="223" t="str">
        <f>IF(T395="","",INDEX(referentes!D:E,MATCH(T395,referentes!D:D,0),2))</f>
        <v/>
      </c>
      <c r="V395" s="222"/>
      <c r="W395" s="224" t="str">
        <f>IF(V395="","",INDEX('Otras referencias'!AO:AQ,MATCH(V395,'Otras referencias'!AO:AO,0),2))</f>
        <v/>
      </c>
      <c r="X395" s="18"/>
      <c r="Y395" s="169" t="str">
        <f>IF(Z395="","",INDEX('Otras referencias'!H:I,MATCH(Z395,'Otras referencias'!I:I,0),1))</f>
        <v/>
      </c>
      <c r="Z395" s="171"/>
      <c r="AA395" s="21"/>
      <c r="AB395" s="11"/>
      <c r="AC395" s="169" t="str">
        <f>IF(AD395="","",INDEX('Otras referencias'!K:L,MATCH(AD395,'Otras referencias'!L:L,0),1))</f>
        <v/>
      </c>
      <c r="AD395" s="67"/>
      <c r="AE395" s="173" t="str">
        <f t="shared" si="38"/>
        <v>---</v>
      </c>
      <c r="AI395" s="59" t="str">
        <f>IF(V395="","",INDEX('Otras referencias'!AO:AQ,MATCH(V395,'Otras referencias'!AO:AO,0),3))</f>
        <v/>
      </c>
      <c r="AJ395" s="59" t="str">
        <f>IF(SUMPRODUCT(--EXACT(K395&amp;M395,$AJ$2:AJ394)),"",K395&amp;M395)</f>
        <v/>
      </c>
      <c r="AK395" s="59" t="str">
        <f>IF(SUMPRODUCT(--EXACT(K395&amp;M395,$AJ$2:AJ394)),"",MAX($AK$3:AK394)+1)</f>
        <v/>
      </c>
    </row>
    <row r="396" spans="1:37" s="59" customFormat="1" ht="15" x14ac:dyDescent="0.25">
      <c r="A396" s="10">
        <f t="shared" si="40"/>
        <v>1</v>
      </c>
      <c r="B396" s="55" t="str">
        <f t="shared" si="41"/>
        <v/>
      </c>
      <c r="C396" s="55">
        <v>394</v>
      </c>
      <c r="D396" s="55" t="str">
        <f t="shared" si="39"/>
        <v/>
      </c>
      <c r="E396" s="56" t="str">
        <f t="shared" si="36"/>
        <v/>
      </c>
      <c r="F396" s="34" t="str">
        <f>IF(L396&lt;&gt;"",CONCATENATE(DIGITADOR!$B$2,$A$2,DIGITADOR!$M$1,A396),"")</f>
        <v/>
      </c>
      <c r="G396" s="36"/>
      <c r="H396" s="4"/>
      <c r="I396" s="60" t="str">
        <f t="shared" si="37"/>
        <v/>
      </c>
      <c r="J396" s="166" t="str">
        <f>IF(K396="","",INDEX('Otras referencias'!$AG:$AH,MATCH(K396,'Otras referencias'!$AG:$AG,0),2))</f>
        <v/>
      </c>
      <c r="K396" s="171"/>
      <c r="L396" s="58" t="str">
        <f>IF(J396="","",INDEX(referentes!$S:$W,MATCH(J396,referentes!$S:$S,0),1))</f>
        <v/>
      </c>
      <c r="M396" s="32"/>
      <c r="N396" s="42"/>
      <c r="O396" s="1"/>
      <c r="P396" s="225"/>
      <c r="Q396" s="226" t="str">
        <f>IF(P396="","",INDEX(referentes!$J:$K,MATCH(P396,referentes!$J:$J,0),2))</f>
        <v/>
      </c>
      <c r="R396" s="20"/>
      <c r="S396" s="26"/>
      <c r="T396" s="222"/>
      <c r="U396" s="223" t="str">
        <f>IF(T396="","",INDEX(referentes!D:E,MATCH(T396,referentes!D:D,0),2))</f>
        <v/>
      </c>
      <c r="V396" s="222"/>
      <c r="W396" s="224" t="str">
        <f>IF(V396="","",INDEX('Otras referencias'!AO:AQ,MATCH(V396,'Otras referencias'!AO:AO,0),2))</f>
        <v/>
      </c>
      <c r="X396" s="18"/>
      <c r="Y396" s="169" t="str">
        <f>IF(Z396="","",INDEX('Otras referencias'!H:I,MATCH(Z396,'Otras referencias'!I:I,0),1))</f>
        <v/>
      </c>
      <c r="Z396" s="171"/>
      <c r="AA396" s="20"/>
      <c r="AB396" s="12"/>
      <c r="AC396" s="169" t="str">
        <f>IF(AD396="","",INDEX('Otras referencias'!K:L,MATCH(AD396,'Otras referencias'!L:L,0),1))</f>
        <v/>
      </c>
      <c r="AD396" s="67"/>
      <c r="AE396" s="173" t="str">
        <f t="shared" si="38"/>
        <v>---</v>
      </c>
      <c r="AI396" s="59" t="str">
        <f>IF(V396="","",INDEX('Otras referencias'!AO:AQ,MATCH(V396,'Otras referencias'!AO:AO,0),3))</f>
        <v/>
      </c>
      <c r="AJ396" s="59" t="str">
        <f>IF(SUMPRODUCT(--EXACT(K396&amp;M396,$AJ$2:AJ395)),"",K396&amp;M396)</f>
        <v/>
      </c>
      <c r="AK396" s="59" t="str">
        <f>IF(SUMPRODUCT(--EXACT(K396&amp;M396,$AJ$2:AJ395)),"",MAX($AK$3:AK395)+1)</f>
        <v/>
      </c>
    </row>
    <row r="397" spans="1:37" s="59" customFormat="1" ht="15" x14ac:dyDescent="0.25">
      <c r="A397" s="10">
        <f t="shared" si="40"/>
        <v>1</v>
      </c>
      <c r="B397" s="55" t="str">
        <f t="shared" si="41"/>
        <v/>
      </c>
      <c r="C397" s="55">
        <v>395</v>
      </c>
      <c r="D397" s="55" t="str">
        <f t="shared" si="39"/>
        <v/>
      </c>
      <c r="E397" s="56" t="str">
        <f t="shared" si="36"/>
        <v/>
      </c>
      <c r="F397" s="34" t="str">
        <f>IF(L397&lt;&gt;"",CONCATENATE(DIGITADOR!$B$2,$A$2,DIGITADOR!$M$1,A397),"")</f>
        <v/>
      </c>
      <c r="G397" s="37"/>
      <c r="H397" s="4"/>
      <c r="I397" s="60" t="str">
        <f t="shared" si="37"/>
        <v/>
      </c>
      <c r="J397" s="166" t="str">
        <f>IF(K397="","",INDEX('Otras referencias'!$AG:$AH,MATCH(K397,'Otras referencias'!$AG:$AG,0),2))</f>
        <v/>
      </c>
      <c r="K397" s="171"/>
      <c r="L397" s="58" t="str">
        <f>IF(J397="","",INDEX(referentes!$S:$W,MATCH(J397,referentes!$S:$S,0),1))</f>
        <v/>
      </c>
      <c r="M397" s="32"/>
      <c r="N397" s="43"/>
      <c r="O397" s="1"/>
      <c r="P397" s="225"/>
      <c r="Q397" s="226" t="str">
        <f>IF(P397="","",INDEX(referentes!$J:$K,MATCH(P397,referentes!$J:$J,0),2))</f>
        <v/>
      </c>
      <c r="R397" s="21"/>
      <c r="S397" s="26"/>
      <c r="T397" s="222"/>
      <c r="U397" s="223" t="str">
        <f>IF(T397="","",INDEX(referentes!D:E,MATCH(T397,referentes!D:D,0),2))</f>
        <v/>
      </c>
      <c r="V397" s="222"/>
      <c r="W397" s="224" t="str">
        <f>IF(V397="","",INDEX('Otras referencias'!AO:AQ,MATCH(V397,'Otras referencias'!AO:AO,0),2))</f>
        <v/>
      </c>
      <c r="X397" s="18"/>
      <c r="Y397" s="169" t="str">
        <f>IF(Z397="","",INDEX('Otras referencias'!H:I,MATCH(Z397,'Otras referencias'!I:I,0),1))</f>
        <v/>
      </c>
      <c r="Z397" s="171"/>
      <c r="AA397" s="21"/>
      <c r="AB397" s="11"/>
      <c r="AC397" s="169" t="str">
        <f>IF(AD397="","",INDEX('Otras referencias'!K:L,MATCH(AD397,'Otras referencias'!L:L,0),1))</f>
        <v/>
      </c>
      <c r="AD397" s="67"/>
      <c r="AE397" s="173" t="str">
        <f t="shared" si="38"/>
        <v>---</v>
      </c>
      <c r="AI397" s="59" t="str">
        <f>IF(V397="","",INDEX('Otras referencias'!AO:AQ,MATCH(V397,'Otras referencias'!AO:AO,0),3))</f>
        <v/>
      </c>
      <c r="AJ397" s="59" t="str">
        <f>IF(SUMPRODUCT(--EXACT(K397&amp;M397,$AJ$2:AJ396)),"",K397&amp;M397)</f>
        <v/>
      </c>
      <c r="AK397" s="59" t="str">
        <f>IF(SUMPRODUCT(--EXACT(K397&amp;M397,$AJ$2:AJ396)),"",MAX($AK$3:AK396)+1)</f>
        <v/>
      </c>
    </row>
    <row r="398" spans="1:37" s="59" customFormat="1" ht="15" x14ac:dyDescent="0.25">
      <c r="A398" s="10">
        <f t="shared" si="40"/>
        <v>1</v>
      </c>
      <c r="B398" s="55" t="str">
        <f t="shared" si="41"/>
        <v/>
      </c>
      <c r="C398" s="55">
        <v>396</v>
      </c>
      <c r="D398" s="55" t="str">
        <f t="shared" si="39"/>
        <v/>
      </c>
      <c r="E398" s="56" t="str">
        <f t="shared" si="36"/>
        <v/>
      </c>
      <c r="F398" s="34" t="str">
        <f>IF(L398&lt;&gt;"",CONCATENATE(DIGITADOR!$B$2,$A$2,DIGITADOR!$M$1,A398),"")</f>
        <v/>
      </c>
      <c r="G398" s="36"/>
      <c r="H398" s="4"/>
      <c r="I398" s="60" t="str">
        <f t="shared" si="37"/>
        <v/>
      </c>
      <c r="J398" s="166" t="str">
        <f>IF(K398="","",INDEX('Otras referencias'!$AG:$AH,MATCH(K398,'Otras referencias'!$AG:$AG,0),2))</f>
        <v/>
      </c>
      <c r="K398" s="171"/>
      <c r="L398" s="58" t="str">
        <f>IF(J398="","",INDEX(referentes!$S:$W,MATCH(J398,referentes!$S:$S,0),1))</f>
        <v/>
      </c>
      <c r="M398" s="32"/>
      <c r="N398" s="42"/>
      <c r="O398" s="1"/>
      <c r="P398" s="225"/>
      <c r="Q398" s="226" t="str">
        <f>IF(P398="","",INDEX(referentes!$J:$K,MATCH(P398,referentes!$J:$J,0),2))</f>
        <v/>
      </c>
      <c r="R398" s="20"/>
      <c r="S398" s="26"/>
      <c r="T398" s="222"/>
      <c r="U398" s="223" t="str">
        <f>IF(T398="","",INDEX(referentes!D:E,MATCH(T398,referentes!D:D,0),2))</f>
        <v/>
      </c>
      <c r="V398" s="222"/>
      <c r="W398" s="224" t="str">
        <f>IF(V398="","",INDEX('Otras referencias'!AO:AQ,MATCH(V398,'Otras referencias'!AO:AO,0),2))</f>
        <v/>
      </c>
      <c r="X398" s="18"/>
      <c r="Y398" s="169" t="str">
        <f>IF(Z398="","",INDEX('Otras referencias'!H:I,MATCH(Z398,'Otras referencias'!I:I,0),1))</f>
        <v/>
      </c>
      <c r="Z398" s="171"/>
      <c r="AA398" s="20"/>
      <c r="AB398" s="12"/>
      <c r="AC398" s="169" t="str">
        <f>IF(AD398="","",INDEX('Otras referencias'!K:L,MATCH(AD398,'Otras referencias'!L:L,0),1))</f>
        <v/>
      </c>
      <c r="AD398" s="67"/>
      <c r="AE398" s="173" t="str">
        <f t="shared" si="38"/>
        <v>---</v>
      </c>
      <c r="AI398" s="59" t="str">
        <f>IF(V398="","",INDEX('Otras referencias'!AO:AQ,MATCH(V398,'Otras referencias'!AO:AO,0),3))</f>
        <v/>
      </c>
      <c r="AJ398" s="59" t="str">
        <f>IF(SUMPRODUCT(--EXACT(K398&amp;M398,$AJ$2:AJ397)),"",K398&amp;M398)</f>
        <v/>
      </c>
      <c r="AK398" s="59" t="str">
        <f>IF(SUMPRODUCT(--EXACT(K398&amp;M398,$AJ$2:AJ397)),"",MAX($AK$3:AK397)+1)</f>
        <v/>
      </c>
    </row>
    <row r="399" spans="1:37" s="59" customFormat="1" ht="15" x14ac:dyDescent="0.25">
      <c r="A399" s="10">
        <f t="shared" si="40"/>
        <v>1</v>
      </c>
      <c r="B399" s="55" t="str">
        <f t="shared" si="41"/>
        <v/>
      </c>
      <c r="C399" s="55">
        <v>397</v>
      </c>
      <c r="D399" s="55" t="str">
        <f t="shared" si="39"/>
        <v/>
      </c>
      <c r="E399" s="56" t="str">
        <f t="shared" si="36"/>
        <v/>
      </c>
      <c r="F399" s="34" t="str">
        <f>IF(L399&lt;&gt;"",CONCATENATE(DIGITADOR!$B$2,$A$2,DIGITADOR!$M$1,A399),"")</f>
        <v/>
      </c>
      <c r="G399" s="37"/>
      <c r="H399" s="4"/>
      <c r="I399" s="60" t="str">
        <f t="shared" si="37"/>
        <v/>
      </c>
      <c r="J399" s="166" t="str">
        <f>IF(K399="","",INDEX('Otras referencias'!$AG:$AH,MATCH(K399,'Otras referencias'!$AG:$AG,0),2))</f>
        <v/>
      </c>
      <c r="K399" s="171"/>
      <c r="L399" s="58" t="str">
        <f>IF(J399="","",INDEX(referentes!$S:$W,MATCH(J399,referentes!$S:$S,0),1))</f>
        <v/>
      </c>
      <c r="M399" s="32"/>
      <c r="N399" s="43"/>
      <c r="O399" s="1"/>
      <c r="P399" s="225"/>
      <c r="Q399" s="226" t="str">
        <f>IF(P399="","",INDEX(referentes!$J:$K,MATCH(P399,referentes!$J:$J,0),2))</f>
        <v/>
      </c>
      <c r="R399" s="21"/>
      <c r="S399" s="26"/>
      <c r="T399" s="222"/>
      <c r="U399" s="223" t="str">
        <f>IF(T399="","",INDEX(referentes!D:E,MATCH(T399,referentes!D:D,0),2))</f>
        <v/>
      </c>
      <c r="V399" s="222"/>
      <c r="W399" s="224" t="str">
        <f>IF(V399="","",INDEX('Otras referencias'!AO:AQ,MATCH(V399,'Otras referencias'!AO:AO,0),2))</f>
        <v/>
      </c>
      <c r="X399" s="18"/>
      <c r="Y399" s="169" t="str">
        <f>IF(Z399="","",INDEX('Otras referencias'!H:I,MATCH(Z399,'Otras referencias'!I:I,0),1))</f>
        <v/>
      </c>
      <c r="Z399" s="171"/>
      <c r="AA399" s="21"/>
      <c r="AB399" s="11"/>
      <c r="AC399" s="169" t="str">
        <f>IF(AD399="","",INDEX('Otras referencias'!K:L,MATCH(AD399,'Otras referencias'!L:L,0),1))</f>
        <v/>
      </c>
      <c r="AD399" s="67"/>
      <c r="AE399" s="173" t="str">
        <f t="shared" si="38"/>
        <v>---</v>
      </c>
      <c r="AI399" s="59" t="str">
        <f>IF(V399="","",INDEX('Otras referencias'!AO:AQ,MATCH(V399,'Otras referencias'!AO:AO,0),3))</f>
        <v/>
      </c>
      <c r="AJ399" s="59" t="str">
        <f>IF(SUMPRODUCT(--EXACT(K399&amp;M399,$AJ$2:AJ398)),"",K399&amp;M399)</f>
        <v/>
      </c>
      <c r="AK399" s="59" t="str">
        <f>IF(SUMPRODUCT(--EXACT(K399&amp;M399,$AJ$2:AJ398)),"",MAX($AK$3:AK398)+1)</f>
        <v/>
      </c>
    </row>
    <row r="400" spans="1:37" s="59" customFormat="1" ht="15" x14ac:dyDescent="0.25">
      <c r="A400" s="10">
        <f t="shared" si="40"/>
        <v>1</v>
      </c>
      <c r="B400" s="55" t="str">
        <f t="shared" si="41"/>
        <v/>
      </c>
      <c r="C400" s="55">
        <v>398</v>
      </c>
      <c r="D400" s="55" t="str">
        <f t="shared" si="39"/>
        <v/>
      </c>
      <c r="E400" s="56" t="str">
        <f t="shared" si="36"/>
        <v/>
      </c>
      <c r="F400" s="34" t="str">
        <f>IF(L400&lt;&gt;"",CONCATENATE(DIGITADOR!$B$2,$A$2,DIGITADOR!$M$1,A400),"")</f>
        <v/>
      </c>
      <c r="G400" s="36"/>
      <c r="H400" s="4"/>
      <c r="I400" s="60" t="str">
        <f t="shared" si="37"/>
        <v/>
      </c>
      <c r="J400" s="166" t="str">
        <f>IF(K400="","",INDEX('Otras referencias'!$AG:$AH,MATCH(K400,'Otras referencias'!$AG:$AG,0),2))</f>
        <v/>
      </c>
      <c r="K400" s="171"/>
      <c r="L400" s="58" t="str">
        <f>IF(J400="","",INDEX(referentes!$S:$W,MATCH(J400,referentes!$S:$S,0),1))</f>
        <v/>
      </c>
      <c r="M400" s="32"/>
      <c r="N400" s="42"/>
      <c r="O400" s="1"/>
      <c r="P400" s="225"/>
      <c r="Q400" s="226" t="str">
        <f>IF(P400="","",INDEX(referentes!$J:$K,MATCH(P400,referentes!$J:$J,0),2))</f>
        <v/>
      </c>
      <c r="R400" s="20"/>
      <c r="S400" s="26"/>
      <c r="T400" s="222"/>
      <c r="U400" s="223" t="str">
        <f>IF(T400="","",INDEX(referentes!D:E,MATCH(T400,referentes!D:D,0),2))</f>
        <v/>
      </c>
      <c r="V400" s="222"/>
      <c r="W400" s="224" t="str">
        <f>IF(V400="","",INDEX('Otras referencias'!AO:AQ,MATCH(V400,'Otras referencias'!AO:AO,0),2))</f>
        <v/>
      </c>
      <c r="X400" s="18"/>
      <c r="Y400" s="169" t="str">
        <f>IF(Z400="","",INDEX('Otras referencias'!H:I,MATCH(Z400,'Otras referencias'!I:I,0),1))</f>
        <v/>
      </c>
      <c r="Z400" s="171"/>
      <c r="AA400" s="20"/>
      <c r="AB400" s="12"/>
      <c r="AC400" s="169" t="str">
        <f>IF(AD400="","",INDEX('Otras referencias'!K:L,MATCH(AD400,'Otras referencias'!L:L,0),1))</f>
        <v/>
      </c>
      <c r="AD400" s="67"/>
      <c r="AE400" s="173" t="str">
        <f t="shared" si="38"/>
        <v>---</v>
      </c>
      <c r="AI400" s="59" t="str">
        <f>IF(V400="","",INDEX('Otras referencias'!AO:AQ,MATCH(V400,'Otras referencias'!AO:AO,0),3))</f>
        <v/>
      </c>
      <c r="AJ400" s="59" t="str">
        <f>IF(SUMPRODUCT(--EXACT(K400&amp;M400,$AJ$2:AJ399)),"",K400&amp;M400)</f>
        <v/>
      </c>
      <c r="AK400" s="59" t="str">
        <f>IF(SUMPRODUCT(--EXACT(K400&amp;M400,$AJ$2:AJ399)),"",MAX($AK$3:AK399)+1)</f>
        <v/>
      </c>
    </row>
    <row r="401" spans="1:37" s="59" customFormat="1" ht="15" x14ac:dyDescent="0.25">
      <c r="A401" s="10">
        <f t="shared" si="40"/>
        <v>1</v>
      </c>
      <c r="B401" s="55" t="str">
        <f t="shared" si="41"/>
        <v/>
      </c>
      <c r="C401" s="55">
        <v>399</v>
      </c>
      <c r="D401" s="55" t="str">
        <f t="shared" si="39"/>
        <v/>
      </c>
      <c r="E401" s="56" t="str">
        <f t="shared" si="36"/>
        <v/>
      </c>
      <c r="F401" s="34" t="str">
        <f>IF(L401&lt;&gt;"",CONCATENATE(DIGITADOR!$B$2,$A$2,DIGITADOR!$M$1,A401),"")</f>
        <v/>
      </c>
      <c r="G401" s="37"/>
      <c r="H401" s="4"/>
      <c r="I401" s="60" t="str">
        <f t="shared" si="37"/>
        <v/>
      </c>
      <c r="J401" s="166" t="str">
        <f>IF(K401="","",INDEX('Otras referencias'!$AG:$AH,MATCH(K401,'Otras referencias'!$AG:$AG,0),2))</f>
        <v/>
      </c>
      <c r="K401" s="171"/>
      <c r="L401" s="58" t="str">
        <f>IF(J401="","",INDEX(referentes!$S:$W,MATCH(J401,referentes!$S:$S,0),1))</f>
        <v/>
      </c>
      <c r="M401" s="32"/>
      <c r="N401" s="43"/>
      <c r="O401" s="1"/>
      <c r="P401" s="225"/>
      <c r="Q401" s="226" t="str">
        <f>IF(P401="","",INDEX(referentes!$J:$K,MATCH(P401,referentes!$J:$J,0),2))</f>
        <v/>
      </c>
      <c r="R401" s="21"/>
      <c r="S401" s="26"/>
      <c r="T401" s="222"/>
      <c r="U401" s="223" t="str">
        <f>IF(T401="","",INDEX(referentes!D:E,MATCH(T401,referentes!D:D,0),2))</f>
        <v/>
      </c>
      <c r="V401" s="222"/>
      <c r="W401" s="224" t="str">
        <f>IF(V401="","",INDEX('Otras referencias'!AO:AQ,MATCH(V401,'Otras referencias'!AO:AO,0),2))</f>
        <v/>
      </c>
      <c r="X401" s="18"/>
      <c r="Y401" s="169" t="str">
        <f>IF(Z401="","",INDEX('Otras referencias'!H:I,MATCH(Z401,'Otras referencias'!I:I,0),1))</f>
        <v/>
      </c>
      <c r="Z401" s="171"/>
      <c r="AA401" s="21"/>
      <c r="AB401" s="11"/>
      <c r="AC401" s="169" t="str">
        <f>IF(AD401="","",INDEX('Otras referencias'!K:L,MATCH(AD401,'Otras referencias'!L:L,0),1))</f>
        <v/>
      </c>
      <c r="AD401" s="67"/>
      <c r="AE401" s="173" t="str">
        <f t="shared" si="38"/>
        <v>---</v>
      </c>
      <c r="AI401" s="59" t="str">
        <f>IF(V401="","",INDEX('Otras referencias'!AO:AQ,MATCH(V401,'Otras referencias'!AO:AO,0),3))</f>
        <v/>
      </c>
      <c r="AJ401" s="59" t="str">
        <f>IF(SUMPRODUCT(--EXACT(K401&amp;M401,$AJ$2:AJ400)),"",K401&amp;M401)</f>
        <v/>
      </c>
      <c r="AK401" s="59" t="str">
        <f>IF(SUMPRODUCT(--EXACT(K401&amp;M401,$AJ$2:AJ400)),"",MAX($AK$3:AK400)+1)</f>
        <v/>
      </c>
    </row>
    <row r="402" spans="1:37" s="59" customFormat="1" ht="15" x14ac:dyDescent="0.25">
      <c r="A402" s="10">
        <f t="shared" si="40"/>
        <v>1</v>
      </c>
      <c r="B402" s="55" t="str">
        <f t="shared" si="41"/>
        <v/>
      </c>
      <c r="C402" s="55">
        <v>400</v>
      </c>
      <c r="D402" s="55" t="str">
        <f t="shared" si="39"/>
        <v/>
      </c>
      <c r="E402" s="56" t="str">
        <f t="shared" si="36"/>
        <v/>
      </c>
      <c r="F402" s="34" t="str">
        <f>IF(L402&lt;&gt;"",CONCATENATE(DIGITADOR!$B$2,$A$2,DIGITADOR!$M$1,A402),"")</f>
        <v/>
      </c>
      <c r="G402" s="36"/>
      <c r="H402" s="4"/>
      <c r="I402" s="60" t="str">
        <f t="shared" si="37"/>
        <v/>
      </c>
      <c r="J402" s="166" t="str">
        <f>IF(K402="","",INDEX('Otras referencias'!$AG:$AH,MATCH(K402,'Otras referencias'!$AG:$AG,0),2))</f>
        <v/>
      </c>
      <c r="K402" s="171"/>
      <c r="L402" s="58" t="str">
        <f>IF(J402="","",INDEX(referentes!$S:$W,MATCH(J402,referentes!$S:$S,0),1))</f>
        <v/>
      </c>
      <c r="M402" s="32"/>
      <c r="N402" s="42"/>
      <c r="O402" s="1"/>
      <c r="P402" s="225"/>
      <c r="Q402" s="226" t="str">
        <f>IF(P402="","",INDEX(referentes!$J:$K,MATCH(P402,referentes!$J:$J,0),2))</f>
        <v/>
      </c>
      <c r="R402" s="20"/>
      <c r="S402" s="26"/>
      <c r="T402" s="222"/>
      <c r="U402" s="223" t="str">
        <f>IF(T402="","",INDEX(referentes!D:E,MATCH(T402,referentes!D:D,0),2))</f>
        <v/>
      </c>
      <c r="V402" s="222"/>
      <c r="W402" s="224" t="str">
        <f>IF(V402="","",INDEX('Otras referencias'!AO:AQ,MATCH(V402,'Otras referencias'!AO:AO,0),2))</f>
        <v/>
      </c>
      <c r="X402" s="18"/>
      <c r="Y402" s="169" t="str">
        <f>IF(Z402="","",INDEX('Otras referencias'!H:I,MATCH(Z402,'Otras referencias'!I:I,0),1))</f>
        <v/>
      </c>
      <c r="Z402" s="171"/>
      <c r="AA402" s="20"/>
      <c r="AB402" s="12"/>
      <c r="AC402" s="169" t="str">
        <f>IF(AD402="","",INDEX('Otras referencias'!K:L,MATCH(AD402,'Otras referencias'!L:L,0),1))</f>
        <v/>
      </c>
      <c r="AD402" s="67"/>
      <c r="AE402" s="173" t="str">
        <f t="shared" si="38"/>
        <v>---</v>
      </c>
      <c r="AI402" s="59" t="str">
        <f>IF(V402="","",INDEX('Otras referencias'!AO:AQ,MATCH(V402,'Otras referencias'!AO:AO,0),3))</f>
        <v/>
      </c>
      <c r="AJ402" s="59" t="str">
        <f>IF(SUMPRODUCT(--EXACT(K402&amp;M402,$AJ$2:AJ401)),"",K402&amp;M402)</f>
        <v/>
      </c>
      <c r="AK402" s="59" t="str">
        <f>IF(SUMPRODUCT(--EXACT(K402&amp;M402,$AJ$2:AJ401)),"",MAX($AK$3:AK401)+1)</f>
        <v/>
      </c>
    </row>
    <row r="403" spans="1:37" s="59" customFormat="1" ht="15" x14ac:dyDescent="0.25">
      <c r="A403" s="10">
        <f t="shared" si="40"/>
        <v>1</v>
      </c>
      <c r="B403" s="55" t="str">
        <f t="shared" si="41"/>
        <v/>
      </c>
      <c r="C403" s="55">
        <v>401</v>
      </c>
      <c r="D403" s="55" t="str">
        <f t="shared" si="39"/>
        <v/>
      </c>
      <c r="E403" s="56" t="str">
        <f t="shared" si="36"/>
        <v/>
      </c>
      <c r="F403" s="34" t="str">
        <f>IF(L403&lt;&gt;"",CONCATENATE(DIGITADOR!$B$2,$A$2,DIGITADOR!$M$1,A403),"")</f>
        <v/>
      </c>
      <c r="G403" s="37"/>
      <c r="H403" s="4"/>
      <c r="I403" s="60" t="str">
        <f t="shared" si="37"/>
        <v/>
      </c>
      <c r="J403" s="166" t="str">
        <f>IF(K403="","",INDEX('Otras referencias'!$AG:$AH,MATCH(K403,'Otras referencias'!$AG:$AG,0),2))</f>
        <v/>
      </c>
      <c r="K403" s="171"/>
      <c r="L403" s="58" t="str">
        <f>IF(J403="","",INDEX(referentes!$S:$W,MATCH(J403,referentes!$S:$S,0),1))</f>
        <v/>
      </c>
      <c r="M403" s="32"/>
      <c r="N403" s="43"/>
      <c r="O403" s="1"/>
      <c r="P403" s="225"/>
      <c r="Q403" s="226" t="str">
        <f>IF(P403="","",INDEX(referentes!$J:$K,MATCH(P403,referentes!$J:$J,0),2))</f>
        <v/>
      </c>
      <c r="R403" s="21"/>
      <c r="S403" s="26"/>
      <c r="T403" s="222"/>
      <c r="U403" s="223" t="str">
        <f>IF(T403="","",INDEX(referentes!D:E,MATCH(T403,referentes!D:D,0),2))</f>
        <v/>
      </c>
      <c r="V403" s="222"/>
      <c r="W403" s="224" t="str">
        <f>IF(V403="","",INDEX('Otras referencias'!AO:AQ,MATCH(V403,'Otras referencias'!AO:AO,0),2))</f>
        <v/>
      </c>
      <c r="X403" s="18"/>
      <c r="Y403" s="169" t="str">
        <f>IF(Z403="","",INDEX('Otras referencias'!H:I,MATCH(Z403,'Otras referencias'!I:I,0),1))</f>
        <v/>
      </c>
      <c r="Z403" s="171"/>
      <c r="AA403" s="21"/>
      <c r="AB403" s="11"/>
      <c r="AC403" s="169" t="str">
        <f>IF(AD403="","",INDEX('Otras referencias'!K:L,MATCH(AD403,'Otras referencias'!L:L,0),1))</f>
        <v/>
      </c>
      <c r="AD403" s="67"/>
      <c r="AE403" s="173" t="str">
        <f t="shared" si="38"/>
        <v>---</v>
      </c>
      <c r="AI403" s="59" t="str">
        <f>IF(V403="","",INDEX('Otras referencias'!AO:AQ,MATCH(V403,'Otras referencias'!AO:AO,0),3))</f>
        <v/>
      </c>
      <c r="AJ403" s="59" t="str">
        <f>IF(SUMPRODUCT(--EXACT(K403&amp;M403,$AJ$2:AJ402)),"",K403&amp;M403)</f>
        <v/>
      </c>
      <c r="AK403" s="59" t="str">
        <f>IF(SUMPRODUCT(--EXACT(K403&amp;M403,$AJ$2:AJ402)),"",MAX($AK$3:AK402)+1)</f>
        <v/>
      </c>
    </row>
    <row r="404" spans="1:37" s="59" customFormat="1" ht="15" x14ac:dyDescent="0.25">
      <c r="A404" s="10">
        <f t="shared" si="40"/>
        <v>1</v>
      </c>
      <c r="B404" s="55" t="str">
        <f t="shared" si="41"/>
        <v/>
      </c>
      <c r="C404" s="55">
        <v>402</v>
      </c>
      <c r="D404" s="55" t="str">
        <f t="shared" si="39"/>
        <v/>
      </c>
      <c r="E404" s="56" t="str">
        <f t="shared" si="36"/>
        <v/>
      </c>
      <c r="F404" s="34" t="str">
        <f>IF(L404&lt;&gt;"",CONCATENATE(DIGITADOR!$B$2,$A$2,DIGITADOR!$M$1,A404),"")</f>
        <v/>
      </c>
      <c r="G404" s="36"/>
      <c r="H404" s="4"/>
      <c r="I404" s="60" t="str">
        <f t="shared" si="37"/>
        <v/>
      </c>
      <c r="J404" s="166" t="str">
        <f>IF(K404="","",INDEX('Otras referencias'!$AG:$AH,MATCH(K404,'Otras referencias'!$AG:$AG,0),2))</f>
        <v/>
      </c>
      <c r="K404" s="171"/>
      <c r="L404" s="58" t="str">
        <f>IF(J404="","",INDEX(referentes!$S:$W,MATCH(J404,referentes!$S:$S,0),1))</f>
        <v/>
      </c>
      <c r="M404" s="32"/>
      <c r="N404" s="42"/>
      <c r="O404" s="1"/>
      <c r="P404" s="225"/>
      <c r="Q404" s="226" t="str">
        <f>IF(P404="","",INDEX(referentes!$J:$K,MATCH(P404,referentes!$J:$J,0),2))</f>
        <v/>
      </c>
      <c r="R404" s="20"/>
      <c r="S404" s="26"/>
      <c r="T404" s="222"/>
      <c r="U404" s="223" t="str">
        <f>IF(T404="","",INDEX(referentes!D:E,MATCH(T404,referentes!D:D,0),2))</f>
        <v/>
      </c>
      <c r="V404" s="222"/>
      <c r="W404" s="224" t="str">
        <f>IF(V404="","",INDEX('Otras referencias'!AO:AQ,MATCH(V404,'Otras referencias'!AO:AO,0),2))</f>
        <v/>
      </c>
      <c r="X404" s="18"/>
      <c r="Y404" s="169" t="str">
        <f>IF(Z404="","",INDEX('Otras referencias'!H:I,MATCH(Z404,'Otras referencias'!I:I,0),1))</f>
        <v/>
      </c>
      <c r="Z404" s="171"/>
      <c r="AA404" s="20"/>
      <c r="AB404" s="12"/>
      <c r="AC404" s="169" t="str">
        <f>IF(AD404="","",INDEX('Otras referencias'!K:L,MATCH(AD404,'Otras referencias'!L:L,0),1))</f>
        <v/>
      </c>
      <c r="AD404" s="67"/>
      <c r="AE404" s="173" t="str">
        <f t="shared" si="38"/>
        <v>---</v>
      </c>
      <c r="AI404" s="59" t="str">
        <f>IF(V404="","",INDEX('Otras referencias'!AO:AQ,MATCH(V404,'Otras referencias'!AO:AO,0),3))</f>
        <v/>
      </c>
      <c r="AJ404" s="59" t="str">
        <f>IF(SUMPRODUCT(--EXACT(K404&amp;M404,$AJ$2:AJ403)),"",K404&amp;M404)</f>
        <v/>
      </c>
      <c r="AK404" s="59" t="str">
        <f>IF(SUMPRODUCT(--EXACT(K404&amp;M404,$AJ$2:AJ403)),"",MAX($AK$3:AK403)+1)</f>
        <v/>
      </c>
    </row>
    <row r="405" spans="1:37" s="59" customFormat="1" ht="15" x14ac:dyDescent="0.25">
      <c r="A405" s="10">
        <f t="shared" si="40"/>
        <v>1</v>
      </c>
      <c r="B405" s="55" t="str">
        <f t="shared" si="41"/>
        <v/>
      </c>
      <c r="C405" s="55">
        <v>403</v>
      </c>
      <c r="D405" s="55" t="str">
        <f t="shared" si="39"/>
        <v/>
      </c>
      <c r="E405" s="56" t="str">
        <f t="shared" si="36"/>
        <v/>
      </c>
      <c r="F405" s="34" t="str">
        <f>IF(L405&lt;&gt;"",CONCATENATE(DIGITADOR!$B$2,$A$2,DIGITADOR!$M$1,A405),"")</f>
        <v/>
      </c>
      <c r="G405" s="37"/>
      <c r="H405" s="4"/>
      <c r="I405" s="60" t="str">
        <f t="shared" si="37"/>
        <v/>
      </c>
      <c r="J405" s="166" t="str">
        <f>IF(K405="","",INDEX('Otras referencias'!$AG:$AH,MATCH(K405,'Otras referencias'!$AG:$AG,0),2))</f>
        <v/>
      </c>
      <c r="K405" s="171"/>
      <c r="L405" s="58" t="str">
        <f>IF(J405="","",INDEX(referentes!$S:$W,MATCH(J405,referentes!$S:$S,0),1))</f>
        <v/>
      </c>
      <c r="M405" s="32"/>
      <c r="N405" s="43"/>
      <c r="O405" s="1"/>
      <c r="P405" s="225"/>
      <c r="Q405" s="226" t="str">
        <f>IF(P405="","",INDEX(referentes!$J:$K,MATCH(P405,referentes!$J:$J,0),2))</f>
        <v/>
      </c>
      <c r="R405" s="21"/>
      <c r="S405" s="26"/>
      <c r="T405" s="222"/>
      <c r="U405" s="223" t="str">
        <f>IF(T405="","",INDEX(referentes!D:E,MATCH(T405,referentes!D:D,0),2))</f>
        <v/>
      </c>
      <c r="V405" s="222"/>
      <c r="W405" s="224" t="str">
        <f>IF(V405="","",INDEX('Otras referencias'!AO:AQ,MATCH(V405,'Otras referencias'!AO:AO,0),2))</f>
        <v/>
      </c>
      <c r="X405" s="18"/>
      <c r="Y405" s="169" t="str">
        <f>IF(Z405="","",INDEX('Otras referencias'!H:I,MATCH(Z405,'Otras referencias'!I:I,0),1))</f>
        <v/>
      </c>
      <c r="Z405" s="171"/>
      <c r="AA405" s="21"/>
      <c r="AB405" s="11"/>
      <c r="AC405" s="169" t="str">
        <f>IF(AD405="","",INDEX('Otras referencias'!K:L,MATCH(AD405,'Otras referencias'!L:L,0),1))</f>
        <v/>
      </c>
      <c r="AD405" s="67"/>
      <c r="AE405" s="173" t="str">
        <f t="shared" si="38"/>
        <v>---</v>
      </c>
      <c r="AI405" s="59" t="str">
        <f>IF(V405="","",INDEX('Otras referencias'!AO:AQ,MATCH(V405,'Otras referencias'!AO:AO,0),3))</f>
        <v/>
      </c>
      <c r="AJ405" s="59" t="str">
        <f>IF(SUMPRODUCT(--EXACT(K405&amp;M405,$AJ$2:AJ404)),"",K405&amp;M405)</f>
        <v/>
      </c>
      <c r="AK405" s="59" t="str">
        <f>IF(SUMPRODUCT(--EXACT(K405&amp;M405,$AJ$2:AJ404)),"",MAX($AK$3:AK404)+1)</f>
        <v/>
      </c>
    </row>
    <row r="406" spans="1:37" s="59" customFormat="1" ht="15" x14ac:dyDescent="0.25">
      <c r="A406" s="10">
        <f t="shared" si="40"/>
        <v>1</v>
      </c>
      <c r="B406" s="55" t="str">
        <f t="shared" si="41"/>
        <v/>
      </c>
      <c r="C406" s="55">
        <v>404</v>
      </c>
      <c r="D406" s="55" t="str">
        <f t="shared" si="39"/>
        <v/>
      </c>
      <c r="E406" s="56" t="str">
        <f t="shared" si="36"/>
        <v/>
      </c>
      <c r="F406" s="34" t="str">
        <f>IF(L406&lt;&gt;"",CONCATENATE(DIGITADOR!$B$2,$A$2,DIGITADOR!$M$1,A406),"")</f>
        <v/>
      </c>
      <c r="G406" s="36"/>
      <c r="H406" s="4"/>
      <c r="I406" s="60" t="str">
        <f t="shared" si="37"/>
        <v/>
      </c>
      <c r="J406" s="166" t="str">
        <f>IF(K406="","",INDEX('Otras referencias'!$AG:$AH,MATCH(K406,'Otras referencias'!$AG:$AG,0),2))</f>
        <v/>
      </c>
      <c r="K406" s="171"/>
      <c r="L406" s="58" t="str">
        <f>IF(J406="","",INDEX(referentes!$S:$W,MATCH(J406,referentes!$S:$S,0),1))</f>
        <v/>
      </c>
      <c r="M406" s="32"/>
      <c r="N406" s="42"/>
      <c r="O406" s="1"/>
      <c r="P406" s="225"/>
      <c r="Q406" s="226" t="str">
        <f>IF(P406="","",INDEX(referentes!$J:$K,MATCH(P406,referentes!$J:$J,0),2))</f>
        <v/>
      </c>
      <c r="R406" s="20"/>
      <c r="S406" s="26"/>
      <c r="T406" s="222"/>
      <c r="U406" s="223" t="str">
        <f>IF(T406="","",INDEX(referentes!D:E,MATCH(T406,referentes!D:D,0),2))</f>
        <v/>
      </c>
      <c r="V406" s="222"/>
      <c r="W406" s="224" t="str">
        <f>IF(V406="","",INDEX('Otras referencias'!AO:AQ,MATCH(V406,'Otras referencias'!AO:AO,0),2))</f>
        <v/>
      </c>
      <c r="X406" s="18"/>
      <c r="Y406" s="169" t="str">
        <f>IF(Z406="","",INDEX('Otras referencias'!H:I,MATCH(Z406,'Otras referencias'!I:I,0),1))</f>
        <v/>
      </c>
      <c r="Z406" s="171"/>
      <c r="AA406" s="20"/>
      <c r="AB406" s="12"/>
      <c r="AC406" s="169" t="str">
        <f>IF(AD406="","",INDEX('Otras referencias'!K:L,MATCH(AD406,'Otras referencias'!L:L,0),1))</f>
        <v/>
      </c>
      <c r="AD406" s="67"/>
      <c r="AE406" s="173" t="str">
        <f t="shared" si="38"/>
        <v>---</v>
      </c>
      <c r="AI406" s="59" t="str">
        <f>IF(V406="","",INDEX('Otras referencias'!AO:AQ,MATCH(V406,'Otras referencias'!AO:AO,0),3))</f>
        <v/>
      </c>
      <c r="AJ406" s="59" t="str">
        <f>IF(SUMPRODUCT(--EXACT(K406&amp;M406,$AJ$2:AJ405)),"",K406&amp;M406)</f>
        <v/>
      </c>
      <c r="AK406" s="59" t="str">
        <f>IF(SUMPRODUCT(--EXACT(K406&amp;M406,$AJ$2:AJ405)),"",MAX($AK$3:AK405)+1)</f>
        <v/>
      </c>
    </row>
    <row r="407" spans="1:37" s="59" customFormat="1" ht="15" x14ac:dyDescent="0.25">
      <c r="A407" s="10">
        <f t="shared" si="40"/>
        <v>1</v>
      </c>
      <c r="B407" s="55" t="str">
        <f t="shared" si="41"/>
        <v/>
      </c>
      <c r="C407" s="55">
        <v>405</v>
      </c>
      <c r="D407" s="55" t="str">
        <f t="shared" si="39"/>
        <v/>
      </c>
      <c r="E407" s="56" t="str">
        <f t="shared" si="36"/>
        <v/>
      </c>
      <c r="F407" s="34" t="str">
        <f>IF(L407&lt;&gt;"",CONCATENATE(DIGITADOR!$B$2,$A$2,DIGITADOR!$M$1,A407),"")</f>
        <v/>
      </c>
      <c r="G407" s="37"/>
      <c r="H407" s="4"/>
      <c r="I407" s="60" t="str">
        <f t="shared" si="37"/>
        <v/>
      </c>
      <c r="J407" s="166" t="str">
        <f>IF(K407="","",INDEX('Otras referencias'!$AG:$AH,MATCH(K407,'Otras referencias'!$AG:$AG,0),2))</f>
        <v/>
      </c>
      <c r="K407" s="171"/>
      <c r="L407" s="58" t="str">
        <f>IF(J407="","",INDEX(referentes!$S:$W,MATCH(J407,referentes!$S:$S,0),1))</f>
        <v/>
      </c>
      <c r="M407" s="32"/>
      <c r="N407" s="43"/>
      <c r="O407" s="1"/>
      <c r="P407" s="225"/>
      <c r="Q407" s="226" t="str">
        <f>IF(P407="","",INDEX(referentes!$J:$K,MATCH(P407,referentes!$J:$J,0),2))</f>
        <v/>
      </c>
      <c r="R407" s="21"/>
      <c r="S407" s="26"/>
      <c r="T407" s="222"/>
      <c r="U407" s="223" t="str">
        <f>IF(T407="","",INDEX(referentes!D:E,MATCH(T407,referentes!D:D,0),2))</f>
        <v/>
      </c>
      <c r="V407" s="222"/>
      <c r="W407" s="224" t="str">
        <f>IF(V407="","",INDEX('Otras referencias'!AO:AQ,MATCH(V407,'Otras referencias'!AO:AO,0),2))</f>
        <v/>
      </c>
      <c r="X407" s="18"/>
      <c r="Y407" s="169" t="str">
        <f>IF(Z407="","",INDEX('Otras referencias'!H:I,MATCH(Z407,'Otras referencias'!I:I,0),1))</f>
        <v/>
      </c>
      <c r="Z407" s="171"/>
      <c r="AA407" s="21"/>
      <c r="AB407" s="11"/>
      <c r="AC407" s="169" t="str">
        <f>IF(AD407="","",INDEX('Otras referencias'!K:L,MATCH(AD407,'Otras referencias'!L:L,0),1))</f>
        <v/>
      </c>
      <c r="AD407" s="67"/>
      <c r="AE407" s="173" t="str">
        <f t="shared" si="38"/>
        <v>---</v>
      </c>
      <c r="AI407" s="59" t="str">
        <f>IF(V407="","",INDEX('Otras referencias'!AO:AQ,MATCH(V407,'Otras referencias'!AO:AO,0),3))</f>
        <v/>
      </c>
      <c r="AJ407" s="59" t="str">
        <f>IF(SUMPRODUCT(--EXACT(K407&amp;M407,$AJ$2:AJ406)),"",K407&amp;M407)</f>
        <v/>
      </c>
      <c r="AK407" s="59" t="str">
        <f>IF(SUMPRODUCT(--EXACT(K407&amp;M407,$AJ$2:AJ406)),"",MAX($AK$3:AK406)+1)</f>
        <v/>
      </c>
    </row>
    <row r="408" spans="1:37" s="59" customFormat="1" ht="15" x14ac:dyDescent="0.25">
      <c r="A408" s="10">
        <f t="shared" si="40"/>
        <v>1</v>
      </c>
      <c r="B408" s="55" t="str">
        <f t="shared" si="41"/>
        <v/>
      </c>
      <c r="C408" s="55">
        <v>406</v>
      </c>
      <c r="D408" s="55" t="str">
        <f t="shared" si="39"/>
        <v/>
      </c>
      <c r="E408" s="56" t="str">
        <f t="shared" si="36"/>
        <v/>
      </c>
      <c r="F408" s="34" t="str">
        <f>IF(L408&lt;&gt;"",CONCATENATE(DIGITADOR!$B$2,$A$2,DIGITADOR!$M$1,A408),"")</f>
        <v/>
      </c>
      <c r="G408" s="36"/>
      <c r="H408" s="4"/>
      <c r="I408" s="60" t="str">
        <f t="shared" si="37"/>
        <v/>
      </c>
      <c r="J408" s="166" t="str">
        <f>IF(K408="","",INDEX('Otras referencias'!$AG:$AH,MATCH(K408,'Otras referencias'!$AG:$AG,0),2))</f>
        <v/>
      </c>
      <c r="K408" s="171"/>
      <c r="L408" s="58" t="str">
        <f>IF(J408="","",INDEX(referentes!$S:$W,MATCH(J408,referentes!$S:$S,0),1))</f>
        <v/>
      </c>
      <c r="M408" s="32"/>
      <c r="N408" s="42"/>
      <c r="O408" s="1"/>
      <c r="P408" s="225"/>
      <c r="Q408" s="226" t="str">
        <f>IF(P408="","",INDEX(referentes!$J:$K,MATCH(P408,referentes!$J:$J,0),2))</f>
        <v/>
      </c>
      <c r="R408" s="20"/>
      <c r="S408" s="26"/>
      <c r="T408" s="222"/>
      <c r="U408" s="223" t="str">
        <f>IF(T408="","",INDEX(referentes!D:E,MATCH(T408,referentes!D:D,0),2))</f>
        <v/>
      </c>
      <c r="V408" s="222"/>
      <c r="W408" s="224" t="str">
        <f>IF(V408="","",INDEX('Otras referencias'!AO:AQ,MATCH(V408,'Otras referencias'!AO:AO,0),2))</f>
        <v/>
      </c>
      <c r="X408" s="18"/>
      <c r="Y408" s="169" t="str">
        <f>IF(Z408="","",INDEX('Otras referencias'!H:I,MATCH(Z408,'Otras referencias'!I:I,0),1))</f>
        <v/>
      </c>
      <c r="Z408" s="171"/>
      <c r="AA408" s="20"/>
      <c r="AB408" s="12"/>
      <c r="AC408" s="169" t="str">
        <f>IF(AD408="","",INDEX('Otras referencias'!K:L,MATCH(AD408,'Otras referencias'!L:L,0),1))</f>
        <v/>
      </c>
      <c r="AD408" s="67"/>
      <c r="AE408" s="173" t="str">
        <f t="shared" si="38"/>
        <v>---</v>
      </c>
      <c r="AI408" s="59" t="str">
        <f>IF(V408="","",INDEX('Otras referencias'!AO:AQ,MATCH(V408,'Otras referencias'!AO:AO,0),3))</f>
        <v/>
      </c>
      <c r="AJ408" s="59" t="str">
        <f>IF(SUMPRODUCT(--EXACT(K408&amp;M408,$AJ$2:AJ407)),"",K408&amp;M408)</f>
        <v/>
      </c>
      <c r="AK408" s="59" t="str">
        <f>IF(SUMPRODUCT(--EXACT(K408&amp;M408,$AJ$2:AJ407)),"",MAX($AK$3:AK407)+1)</f>
        <v/>
      </c>
    </row>
    <row r="409" spans="1:37" s="59" customFormat="1" ht="15" x14ac:dyDescent="0.25">
      <c r="A409" s="10">
        <f t="shared" si="40"/>
        <v>1</v>
      </c>
      <c r="B409" s="55" t="str">
        <f t="shared" si="41"/>
        <v/>
      </c>
      <c r="C409" s="55">
        <v>407</v>
      </c>
      <c r="D409" s="55" t="str">
        <f t="shared" si="39"/>
        <v/>
      </c>
      <c r="E409" s="56" t="str">
        <f t="shared" si="36"/>
        <v/>
      </c>
      <c r="F409" s="34" t="str">
        <f>IF(L409&lt;&gt;"",CONCATENATE(DIGITADOR!$B$2,$A$2,DIGITADOR!$M$1,A409),"")</f>
        <v/>
      </c>
      <c r="G409" s="37"/>
      <c r="H409" s="4"/>
      <c r="I409" s="60" t="str">
        <f t="shared" si="37"/>
        <v/>
      </c>
      <c r="J409" s="166" t="str">
        <f>IF(K409="","",INDEX('Otras referencias'!$AG:$AH,MATCH(K409,'Otras referencias'!$AG:$AG,0),2))</f>
        <v/>
      </c>
      <c r="K409" s="171"/>
      <c r="L409" s="58" t="str">
        <f>IF(J409="","",INDEX(referentes!$S:$W,MATCH(J409,referentes!$S:$S,0),1))</f>
        <v/>
      </c>
      <c r="M409" s="32"/>
      <c r="N409" s="43"/>
      <c r="O409" s="1"/>
      <c r="P409" s="225"/>
      <c r="Q409" s="226" t="str">
        <f>IF(P409="","",INDEX(referentes!$J:$K,MATCH(P409,referentes!$J:$J,0),2))</f>
        <v/>
      </c>
      <c r="R409" s="21"/>
      <c r="S409" s="26"/>
      <c r="T409" s="222"/>
      <c r="U409" s="223" t="str">
        <f>IF(T409="","",INDEX(referentes!D:E,MATCH(T409,referentes!D:D,0),2))</f>
        <v/>
      </c>
      <c r="V409" s="222"/>
      <c r="W409" s="224" t="str">
        <f>IF(V409="","",INDEX('Otras referencias'!AO:AQ,MATCH(V409,'Otras referencias'!AO:AO,0),2))</f>
        <v/>
      </c>
      <c r="X409" s="18"/>
      <c r="Y409" s="169" t="str">
        <f>IF(Z409="","",INDEX('Otras referencias'!H:I,MATCH(Z409,'Otras referencias'!I:I,0),1))</f>
        <v/>
      </c>
      <c r="Z409" s="171"/>
      <c r="AA409" s="21"/>
      <c r="AB409" s="11"/>
      <c r="AC409" s="169" t="str">
        <f>IF(AD409="","",INDEX('Otras referencias'!K:L,MATCH(AD409,'Otras referencias'!L:L,0),1))</f>
        <v/>
      </c>
      <c r="AD409" s="67"/>
      <c r="AE409" s="173" t="str">
        <f t="shared" si="38"/>
        <v>---</v>
      </c>
      <c r="AI409" s="59" t="str">
        <f>IF(V409="","",INDEX('Otras referencias'!AO:AQ,MATCH(V409,'Otras referencias'!AO:AO,0),3))</f>
        <v/>
      </c>
      <c r="AJ409" s="59" t="str">
        <f>IF(SUMPRODUCT(--EXACT(K409&amp;M409,$AJ$2:AJ408)),"",K409&amp;M409)</f>
        <v/>
      </c>
      <c r="AK409" s="59" t="str">
        <f>IF(SUMPRODUCT(--EXACT(K409&amp;M409,$AJ$2:AJ408)),"",MAX($AK$3:AK408)+1)</f>
        <v/>
      </c>
    </row>
    <row r="410" spans="1:37" s="59" customFormat="1" ht="15" x14ac:dyDescent="0.25">
      <c r="A410" s="10">
        <f t="shared" si="40"/>
        <v>1</v>
      </c>
      <c r="B410" s="55" t="str">
        <f t="shared" si="41"/>
        <v/>
      </c>
      <c r="C410" s="55">
        <v>408</v>
      </c>
      <c r="D410" s="55" t="str">
        <f t="shared" si="39"/>
        <v/>
      </c>
      <c r="E410" s="56" t="str">
        <f t="shared" si="36"/>
        <v/>
      </c>
      <c r="F410" s="34" t="str">
        <f>IF(L410&lt;&gt;"",CONCATENATE(DIGITADOR!$B$2,$A$2,DIGITADOR!$M$1,A410),"")</f>
        <v/>
      </c>
      <c r="G410" s="36"/>
      <c r="H410" s="4"/>
      <c r="I410" s="60" t="str">
        <f t="shared" si="37"/>
        <v/>
      </c>
      <c r="J410" s="166" t="str">
        <f>IF(K410="","",INDEX('Otras referencias'!$AG:$AH,MATCH(K410,'Otras referencias'!$AG:$AG,0),2))</f>
        <v/>
      </c>
      <c r="K410" s="171"/>
      <c r="L410" s="58" t="str">
        <f>IF(J410="","",INDEX(referentes!$S:$W,MATCH(J410,referentes!$S:$S,0),1))</f>
        <v/>
      </c>
      <c r="M410" s="32"/>
      <c r="N410" s="42"/>
      <c r="O410" s="1"/>
      <c r="P410" s="225"/>
      <c r="Q410" s="226" t="str">
        <f>IF(P410="","",INDEX(referentes!$J:$K,MATCH(P410,referentes!$J:$J,0),2))</f>
        <v/>
      </c>
      <c r="R410" s="20"/>
      <c r="S410" s="26"/>
      <c r="T410" s="222"/>
      <c r="U410" s="223" t="str">
        <f>IF(T410="","",INDEX(referentes!D:E,MATCH(T410,referentes!D:D,0),2))</f>
        <v/>
      </c>
      <c r="V410" s="222"/>
      <c r="W410" s="224" t="str">
        <f>IF(V410="","",INDEX('Otras referencias'!AO:AQ,MATCH(V410,'Otras referencias'!AO:AO,0),2))</f>
        <v/>
      </c>
      <c r="X410" s="18"/>
      <c r="Y410" s="169" t="str">
        <f>IF(Z410="","",INDEX('Otras referencias'!H:I,MATCH(Z410,'Otras referencias'!I:I,0),1))</f>
        <v/>
      </c>
      <c r="Z410" s="171"/>
      <c r="AA410" s="20"/>
      <c r="AB410" s="12"/>
      <c r="AC410" s="169" t="str">
        <f>IF(AD410="","",INDEX('Otras referencias'!K:L,MATCH(AD410,'Otras referencias'!L:L,0),1))</f>
        <v/>
      </c>
      <c r="AD410" s="67"/>
      <c r="AE410" s="173" t="str">
        <f t="shared" si="38"/>
        <v>---</v>
      </c>
      <c r="AI410" s="59" t="str">
        <f>IF(V410="","",INDEX('Otras referencias'!AO:AQ,MATCH(V410,'Otras referencias'!AO:AO,0),3))</f>
        <v/>
      </c>
      <c r="AJ410" s="59" t="str">
        <f>IF(SUMPRODUCT(--EXACT(K410&amp;M410,$AJ$2:AJ409)),"",K410&amp;M410)</f>
        <v/>
      </c>
      <c r="AK410" s="59" t="str">
        <f>IF(SUMPRODUCT(--EXACT(K410&amp;M410,$AJ$2:AJ409)),"",MAX($AK$3:AK409)+1)</f>
        <v/>
      </c>
    </row>
    <row r="411" spans="1:37" s="59" customFormat="1" ht="15" x14ac:dyDescent="0.25">
      <c r="A411" s="10">
        <f t="shared" si="40"/>
        <v>1</v>
      </c>
      <c r="B411" s="55" t="str">
        <f t="shared" si="41"/>
        <v/>
      </c>
      <c r="C411" s="55">
        <v>409</v>
      </c>
      <c r="D411" s="55" t="str">
        <f t="shared" si="39"/>
        <v/>
      </c>
      <c r="E411" s="56" t="str">
        <f t="shared" si="36"/>
        <v/>
      </c>
      <c r="F411" s="34" t="str">
        <f>IF(L411&lt;&gt;"",CONCATENATE(DIGITADOR!$B$2,$A$2,DIGITADOR!$M$1,A411),"")</f>
        <v/>
      </c>
      <c r="G411" s="37"/>
      <c r="H411" s="4"/>
      <c r="I411" s="60" t="str">
        <f t="shared" si="37"/>
        <v/>
      </c>
      <c r="J411" s="166" t="str">
        <f>IF(K411="","",INDEX('Otras referencias'!$AG:$AH,MATCH(K411,'Otras referencias'!$AG:$AG,0),2))</f>
        <v/>
      </c>
      <c r="K411" s="171"/>
      <c r="L411" s="58" t="str">
        <f>IF(J411="","",INDEX(referentes!$S:$W,MATCH(J411,referentes!$S:$S,0),1))</f>
        <v/>
      </c>
      <c r="M411" s="32"/>
      <c r="N411" s="43"/>
      <c r="O411" s="1"/>
      <c r="P411" s="225"/>
      <c r="Q411" s="226" t="str">
        <f>IF(P411="","",INDEX(referentes!$J:$K,MATCH(P411,referentes!$J:$J,0),2))</f>
        <v/>
      </c>
      <c r="R411" s="21"/>
      <c r="S411" s="26"/>
      <c r="T411" s="222"/>
      <c r="U411" s="223" t="str">
        <f>IF(T411="","",INDEX(referentes!D:E,MATCH(T411,referentes!D:D,0),2))</f>
        <v/>
      </c>
      <c r="V411" s="222"/>
      <c r="W411" s="224" t="str">
        <f>IF(V411="","",INDEX('Otras referencias'!AO:AQ,MATCH(V411,'Otras referencias'!AO:AO,0),2))</f>
        <v/>
      </c>
      <c r="X411" s="18"/>
      <c r="Y411" s="169" t="str">
        <f>IF(Z411="","",INDEX('Otras referencias'!H:I,MATCH(Z411,'Otras referencias'!I:I,0),1))</f>
        <v/>
      </c>
      <c r="Z411" s="171"/>
      <c r="AA411" s="21"/>
      <c r="AB411" s="11"/>
      <c r="AC411" s="169" t="str">
        <f>IF(AD411="","",INDEX('Otras referencias'!K:L,MATCH(AD411,'Otras referencias'!L:L,0),1))</f>
        <v/>
      </c>
      <c r="AD411" s="67"/>
      <c r="AE411" s="173" t="str">
        <f t="shared" si="38"/>
        <v>---</v>
      </c>
      <c r="AI411" s="59" t="str">
        <f>IF(V411="","",INDEX('Otras referencias'!AO:AQ,MATCH(V411,'Otras referencias'!AO:AO,0),3))</f>
        <v/>
      </c>
      <c r="AJ411" s="59" t="str">
        <f>IF(SUMPRODUCT(--EXACT(K411&amp;M411,$AJ$2:AJ410)),"",K411&amp;M411)</f>
        <v/>
      </c>
      <c r="AK411" s="59" t="str">
        <f>IF(SUMPRODUCT(--EXACT(K411&amp;M411,$AJ$2:AJ410)),"",MAX($AK$3:AK410)+1)</f>
        <v/>
      </c>
    </row>
    <row r="412" spans="1:37" s="59" customFormat="1" ht="15" x14ac:dyDescent="0.25">
      <c r="A412" s="10">
        <f t="shared" si="40"/>
        <v>1</v>
      </c>
      <c r="B412" s="55" t="str">
        <f t="shared" si="41"/>
        <v/>
      </c>
      <c r="C412" s="55">
        <v>410</v>
      </c>
      <c r="D412" s="55" t="str">
        <f t="shared" si="39"/>
        <v/>
      </c>
      <c r="E412" s="56" t="str">
        <f t="shared" si="36"/>
        <v/>
      </c>
      <c r="F412" s="34" t="str">
        <f>IF(L412&lt;&gt;"",CONCATENATE(DIGITADOR!$B$2,$A$2,DIGITADOR!$M$1,A412),"")</f>
        <v/>
      </c>
      <c r="G412" s="36"/>
      <c r="H412" s="4"/>
      <c r="I412" s="60" t="str">
        <f t="shared" si="37"/>
        <v/>
      </c>
      <c r="J412" s="166" t="str">
        <f>IF(K412="","",INDEX('Otras referencias'!$AG:$AH,MATCH(K412,'Otras referencias'!$AG:$AG,0),2))</f>
        <v/>
      </c>
      <c r="K412" s="171"/>
      <c r="L412" s="58" t="str">
        <f>IF(J412="","",INDEX(referentes!$S:$W,MATCH(J412,referentes!$S:$S,0),1))</f>
        <v/>
      </c>
      <c r="M412" s="32"/>
      <c r="N412" s="42"/>
      <c r="O412" s="1"/>
      <c r="P412" s="225"/>
      <c r="Q412" s="226" t="str">
        <f>IF(P412="","",INDEX(referentes!$J:$K,MATCH(P412,referentes!$J:$J,0),2))</f>
        <v/>
      </c>
      <c r="R412" s="20"/>
      <c r="S412" s="26"/>
      <c r="T412" s="222"/>
      <c r="U412" s="223" t="str">
        <f>IF(T412="","",INDEX(referentes!D:E,MATCH(T412,referentes!D:D,0),2))</f>
        <v/>
      </c>
      <c r="V412" s="222"/>
      <c r="W412" s="224" t="str">
        <f>IF(V412="","",INDEX('Otras referencias'!AO:AQ,MATCH(V412,'Otras referencias'!AO:AO,0),2))</f>
        <v/>
      </c>
      <c r="X412" s="18"/>
      <c r="Y412" s="169" t="str">
        <f>IF(Z412="","",INDEX('Otras referencias'!H:I,MATCH(Z412,'Otras referencias'!I:I,0),1))</f>
        <v/>
      </c>
      <c r="Z412" s="171"/>
      <c r="AA412" s="20"/>
      <c r="AB412" s="12"/>
      <c r="AC412" s="169" t="str">
        <f>IF(AD412="","",INDEX('Otras referencias'!K:L,MATCH(AD412,'Otras referencias'!L:L,0),1))</f>
        <v/>
      </c>
      <c r="AD412" s="67"/>
      <c r="AE412" s="173" t="str">
        <f t="shared" si="38"/>
        <v>---</v>
      </c>
      <c r="AI412" s="59" t="str">
        <f>IF(V412="","",INDEX('Otras referencias'!AO:AQ,MATCH(V412,'Otras referencias'!AO:AO,0),3))</f>
        <v/>
      </c>
      <c r="AJ412" s="59" t="str">
        <f>IF(SUMPRODUCT(--EXACT(K412&amp;M412,$AJ$2:AJ411)),"",K412&amp;M412)</f>
        <v/>
      </c>
      <c r="AK412" s="59" t="str">
        <f>IF(SUMPRODUCT(--EXACT(K412&amp;M412,$AJ$2:AJ411)),"",MAX($AK$3:AK411)+1)</f>
        <v/>
      </c>
    </row>
    <row r="413" spans="1:37" s="59" customFormat="1" ht="15" x14ac:dyDescent="0.25">
      <c r="A413" s="10">
        <f t="shared" si="40"/>
        <v>1</v>
      </c>
      <c r="B413" s="55" t="str">
        <f t="shared" si="41"/>
        <v/>
      </c>
      <c r="C413" s="55">
        <v>411</v>
      </c>
      <c r="D413" s="55" t="str">
        <f t="shared" si="39"/>
        <v/>
      </c>
      <c r="E413" s="56" t="str">
        <f t="shared" si="36"/>
        <v/>
      </c>
      <c r="F413" s="34" t="str">
        <f>IF(L413&lt;&gt;"",CONCATENATE(DIGITADOR!$B$2,$A$2,DIGITADOR!$M$1,A413),"")</f>
        <v/>
      </c>
      <c r="G413" s="37"/>
      <c r="H413" s="4"/>
      <c r="I413" s="60" t="str">
        <f t="shared" si="37"/>
        <v/>
      </c>
      <c r="J413" s="166" t="str">
        <f>IF(K413="","",INDEX('Otras referencias'!$AG:$AH,MATCH(K413,'Otras referencias'!$AG:$AG,0),2))</f>
        <v/>
      </c>
      <c r="K413" s="171"/>
      <c r="L413" s="58" t="str">
        <f>IF(J413="","",INDEX(referentes!$S:$W,MATCH(J413,referentes!$S:$S,0),1))</f>
        <v/>
      </c>
      <c r="M413" s="32"/>
      <c r="N413" s="43"/>
      <c r="O413" s="1"/>
      <c r="P413" s="225"/>
      <c r="Q413" s="226" t="str">
        <f>IF(P413="","",INDEX(referentes!$J:$K,MATCH(P413,referentes!$J:$J,0),2))</f>
        <v/>
      </c>
      <c r="R413" s="21"/>
      <c r="S413" s="26"/>
      <c r="T413" s="222"/>
      <c r="U413" s="223" t="str">
        <f>IF(T413="","",INDEX(referentes!D:E,MATCH(T413,referentes!D:D,0),2))</f>
        <v/>
      </c>
      <c r="V413" s="222"/>
      <c r="W413" s="224" t="str">
        <f>IF(V413="","",INDEX('Otras referencias'!AO:AQ,MATCH(V413,'Otras referencias'!AO:AO,0),2))</f>
        <v/>
      </c>
      <c r="X413" s="18"/>
      <c r="Y413" s="169" t="str">
        <f>IF(Z413="","",INDEX('Otras referencias'!H:I,MATCH(Z413,'Otras referencias'!I:I,0),1))</f>
        <v/>
      </c>
      <c r="Z413" s="171"/>
      <c r="AA413" s="21"/>
      <c r="AB413" s="11"/>
      <c r="AC413" s="169" t="str">
        <f>IF(AD413="","",INDEX('Otras referencias'!K:L,MATCH(AD413,'Otras referencias'!L:L,0),1))</f>
        <v/>
      </c>
      <c r="AD413" s="67"/>
      <c r="AE413" s="173" t="str">
        <f t="shared" si="38"/>
        <v>---</v>
      </c>
      <c r="AI413" s="59" t="str">
        <f>IF(V413="","",INDEX('Otras referencias'!AO:AQ,MATCH(V413,'Otras referencias'!AO:AO,0),3))</f>
        <v/>
      </c>
      <c r="AJ413" s="59" t="str">
        <f>IF(SUMPRODUCT(--EXACT(K413&amp;M413,$AJ$2:AJ412)),"",K413&amp;M413)</f>
        <v/>
      </c>
      <c r="AK413" s="59" t="str">
        <f>IF(SUMPRODUCT(--EXACT(K413&amp;M413,$AJ$2:AJ412)),"",MAX($AK$3:AK412)+1)</f>
        <v/>
      </c>
    </row>
    <row r="414" spans="1:37" s="59" customFormat="1" ht="15" x14ac:dyDescent="0.25">
      <c r="A414" s="10">
        <f t="shared" si="40"/>
        <v>1</v>
      </c>
      <c r="B414" s="55" t="str">
        <f t="shared" si="41"/>
        <v/>
      </c>
      <c r="C414" s="55">
        <v>412</v>
      </c>
      <c r="D414" s="55" t="str">
        <f t="shared" si="39"/>
        <v/>
      </c>
      <c r="E414" s="56" t="str">
        <f t="shared" si="36"/>
        <v/>
      </c>
      <c r="F414" s="34" t="str">
        <f>IF(L414&lt;&gt;"",CONCATENATE(DIGITADOR!$B$2,$A$2,DIGITADOR!$M$1,A414),"")</f>
        <v/>
      </c>
      <c r="G414" s="36"/>
      <c r="H414" s="4"/>
      <c r="I414" s="60" t="str">
        <f t="shared" si="37"/>
        <v/>
      </c>
      <c r="J414" s="166" t="str">
        <f>IF(K414="","",INDEX('Otras referencias'!$AG:$AH,MATCH(K414,'Otras referencias'!$AG:$AG,0),2))</f>
        <v/>
      </c>
      <c r="K414" s="171"/>
      <c r="L414" s="58" t="str">
        <f>IF(J414="","",INDEX(referentes!$S:$W,MATCH(J414,referentes!$S:$S,0),1))</f>
        <v/>
      </c>
      <c r="M414" s="32"/>
      <c r="N414" s="42"/>
      <c r="O414" s="1"/>
      <c r="P414" s="225"/>
      <c r="Q414" s="226" t="str">
        <f>IF(P414="","",INDEX(referentes!$J:$K,MATCH(P414,referentes!$J:$J,0),2))</f>
        <v/>
      </c>
      <c r="R414" s="20"/>
      <c r="S414" s="26"/>
      <c r="T414" s="222"/>
      <c r="U414" s="223" t="str">
        <f>IF(T414="","",INDEX(referentes!D:E,MATCH(T414,referentes!D:D,0),2))</f>
        <v/>
      </c>
      <c r="V414" s="222"/>
      <c r="W414" s="224" t="str">
        <f>IF(V414="","",INDEX('Otras referencias'!AO:AQ,MATCH(V414,'Otras referencias'!AO:AO,0),2))</f>
        <v/>
      </c>
      <c r="X414" s="18"/>
      <c r="Y414" s="169" t="str">
        <f>IF(Z414="","",INDEX('Otras referencias'!H:I,MATCH(Z414,'Otras referencias'!I:I,0),1))</f>
        <v/>
      </c>
      <c r="Z414" s="171"/>
      <c r="AA414" s="20"/>
      <c r="AB414" s="12"/>
      <c r="AC414" s="169" t="str">
        <f>IF(AD414="","",INDEX('Otras referencias'!K:L,MATCH(AD414,'Otras referencias'!L:L,0),1))</f>
        <v/>
      </c>
      <c r="AD414" s="67"/>
      <c r="AE414" s="173" t="str">
        <f t="shared" si="38"/>
        <v>---</v>
      </c>
      <c r="AI414" s="59" t="str">
        <f>IF(V414="","",INDEX('Otras referencias'!AO:AQ,MATCH(V414,'Otras referencias'!AO:AO,0),3))</f>
        <v/>
      </c>
      <c r="AJ414" s="59" t="str">
        <f>IF(SUMPRODUCT(--EXACT(K414&amp;M414,$AJ$2:AJ413)),"",K414&amp;M414)</f>
        <v/>
      </c>
      <c r="AK414" s="59" t="str">
        <f>IF(SUMPRODUCT(--EXACT(K414&amp;M414,$AJ$2:AJ413)),"",MAX($AK$3:AK413)+1)</f>
        <v/>
      </c>
    </row>
    <row r="415" spans="1:37" s="59" customFormat="1" ht="15" x14ac:dyDescent="0.25">
      <c r="A415" s="10">
        <f t="shared" si="40"/>
        <v>1</v>
      </c>
      <c r="B415" s="55" t="str">
        <f t="shared" si="41"/>
        <v/>
      </c>
      <c r="C415" s="55">
        <v>413</v>
      </c>
      <c r="D415" s="55" t="str">
        <f t="shared" si="39"/>
        <v/>
      </c>
      <c r="E415" s="56" t="str">
        <f t="shared" si="36"/>
        <v/>
      </c>
      <c r="F415" s="34" t="str">
        <f>IF(L415&lt;&gt;"",CONCATENATE(DIGITADOR!$B$2,$A$2,DIGITADOR!$M$1,A415),"")</f>
        <v/>
      </c>
      <c r="G415" s="37"/>
      <c r="H415" s="4"/>
      <c r="I415" s="60" t="str">
        <f t="shared" si="37"/>
        <v/>
      </c>
      <c r="J415" s="166" t="str">
        <f>IF(K415="","",INDEX('Otras referencias'!$AG:$AH,MATCH(K415,'Otras referencias'!$AG:$AG,0),2))</f>
        <v/>
      </c>
      <c r="K415" s="171"/>
      <c r="L415" s="58" t="str">
        <f>IF(J415="","",INDEX(referentes!$S:$W,MATCH(J415,referentes!$S:$S,0),1))</f>
        <v/>
      </c>
      <c r="M415" s="32"/>
      <c r="N415" s="43"/>
      <c r="O415" s="1"/>
      <c r="P415" s="225"/>
      <c r="Q415" s="226" t="str">
        <f>IF(P415="","",INDEX(referentes!$J:$K,MATCH(P415,referentes!$J:$J,0),2))</f>
        <v/>
      </c>
      <c r="R415" s="21"/>
      <c r="S415" s="26"/>
      <c r="T415" s="222"/>
      <c r="U415" s="223" t="str">
        <f>IF(T415="","",INDEX(referentes!D:E,MATCH(T415,referentes!D:D,0),2))</f>
        <v/>
      </c>
      <c r="V415" s="222"/>
      <c r="W415" s="224" t="str">
        <f>IF(V415="","",INDEX('Otras referencias'!AO:AQ,MATCH(V415,'Otras referencias'!AO:AO,0),2))</f>
        <v/>
      </c>
      <c r="X415" s="18"/>
      <c r="Y415" s="169" t="str">
        <f>IF(Z415="","",INDEX('Otras referencias'!H:I,MATCH(Z415,'Otras referencias'!I:I,0),1))</f>
        <v/>
      </c>
      <c r="Z415" s="171"/>
      <c r="AA415" s="21"/>
      <c r="AB415" s="11"/>
      <c r="AC415" s="169" t="str">
        <f>IF(AD415="","",INDEX('Otras referencias'!K:L,MATCH(AD415,'Otras referencias'!L:L,0),1))</f>
        <v/>
      </c>
      <c r="AD415" s="67"/>
      <c r="AE415" s="173" t="str">
        <f t="shared" si="38"/>
        <v>---</v>
      </c>
      <c r="AI415" s="59" t="str">
        <f>IF(V415="","",INDEX('Otras referencias'!AO:AQ,MATCH(V415,'Otras referencias'!AO:AO,0),3))</f>
        <v/>
      </c>
      <c r="AJ415" s="59" t="str">
        <f>IF(SUMPRODUCT(--EXACT(K415&amp;M415,$AJ$2:AJ414)),"",K415&amp;M415)</f>
        <v/>
      </c>
      <c r="AK415" s="59" t="str">
        <f>IF(SUMPRODUCT(--EXACT(K415&amp;M415,$AJ$2:AJ414)),"",MAX($AK$3:AK414)+1)</f>
        <v/>
      </c>
    </row>
    <row r="416" spans="1:37" s="59" customFormat="1" ht="15" x14ac:dyDescent="0.25">
      <c r="A416" s="10">
        <f t="shared" si="40"/>
        <v>1</v>
      </c>
      <c r="B416" s="55" t="str">
        <f t="shared" si="41"/>
        <v/>
      </c>
      <c r="C416" s="55">
        <v>414</v>
      </c>
      <c r="D416" s="55" t="str">
        <f t="shared" si="39"/>
        <v/>
      </c>
      <c r="E416" s="56" t="str">
        <f t="shared" si="36"/>
        <v/>
      </c>
      <c r="F416" s="34" t="str">
        <f>IF(L416&lt;&gt;"",CONCATENATE(DIGITADOR!$B$2,$A$2,DIGITADOR!$M$1,A416),"")</f>
        <v/>
      </c>
      <c r="G416" s="36"/>
      <c r="H416" s="4"/>
      <c r="I416" s="60" t="str">
        <f t="shared" si="37"/>
        <v/>
      </c>
      <c r="J416" s="166" t="str">
        <f>IF(K416="","",INDEX('Otras referencias'!$AG:$AH,MATCH(K416,'Otras referencias'!$AG:$AG,0),2))</f>
        <v/>
      </c>
      <c r="K416" s="171"/>
      <c r="L416" s="58" t="str">
        <f>IF(J416="","",INDEX(referentes!$S:$W,MATCH(J416,referentes!$S:$S,0),1))</f>
        <v/>
      </c>
      <c r="M416" s="32"/>
      <c r="N416" s="42"/>
      <c r="O416" s="1"/>
      <c r="P416" s="225"/>
      <c r="Q416" s="226" t="str">
        <f>IF(P416="","",INDEX(referentes!$J:$K,MATCH(P416,referentes!$J:$J,0),2))</f>
        <v/>
      </c>
      <c r="R416" s="20"/>
      <c r="S416" s="26"/>
      <c r="T416" s="222"/>
      <c r="U416" s="223" t="str">
        <f>IF(T416="","",INDEX(referentes!D:E,MATCH(T416,referentes!D:D,0),2))</f>
        <v/>
      </c>
      <c r="V416" s="222"/>
      <c r="W416" s="224" t="str">
        <f>IF(V416="","",INDEX('Otras referencias'!AO:AQ,MATCH(V416,'Otras referencias'!AO:AO,0),2))</f>
        <v/>
      </c>
      <c r="X416" s="18"/>
      <c r="Y416" s="169" t="str">
        <f>IF(Z416="","",INDEX('Otras referencias'!H:I,MATCH(Z416,'Otras referencias'!I:I,0),1))</f>
        <v/>
      </c>
      <c r="Z416" s="171"/>
      <c r="AA416" s="20"/>
      <c r="AB416" s="12"/>
      <c r="AC416" s="169" t="str">
        <f>IF(AD416="","",INDEX('Otras referencias'!K:L,MATCH(AD416,'Otras referencias'!L:L,0),1))</f>
        <v/>
      </c>
      <c r="AD416" s="67"/>
      <c r="AE416" s="173" t="str">
        <f t="shared" si="38"/>
        <v>---</v>
      </c>
      <c r="AI416" s="59" t="str">
        <f>IF(V416="","",INDEX('Otras referencias'!AO:AQ,MATCH(V416,'Otras referencias'!AO:AO,0),3))</f>
        <v/>
      </c>
      <c r="AJ416" s="59" t="str">
        <f>IF(SUMPRODUCT(--EXACT(K416&amp;M416,$AJ$2:AJ415)),"",K416&amp;M416)</f>
        <v/>
      </c>
      <c r="AK416" s="59" t="str">
        <f>IF(SUMPRODUCT(--EXACT(K416&amp;M416,$AJ$2:AJ415)),"",MAX($AK$3:AK415)+1)</f>
        <v/>
      </c>
    </row>
    <row r="417" spans="1:37" s="59" customFormat="1" ht="15" x14ac:dyDescent="0.25">
      <c r="A417" s="10">
        <f t="shared" si="40"/>
        <v>1</v>
      </c>
      <c r="B417" s="55" t="str">
        <f t="shared" si="41"/>
        <v/>
      </c>
      <c r="C417" s="55">
        <v>415</v>
      </c>
      <c r="D417" s="55" t="str">
        <f t="shared" si="39"/>
        <v/>
      </c>
      <c r="E417" s="56" t="str">
        <f t="shared" si="36"/>
        <v/>
      </c>
      <c r="F417" s="34" t="str">
        <f>IF(L417&lt;&gt;"",CONCATENATE(DIGITADOR!$B$2,$A$2,DIGITADOR!$M$1,A417),"")</f>
        <v/>
      </c>
      <c r="G417" s="37"/>
      <c r="H417" s="4"/>
      <c r="I417" s="60" t="str">
        <f t="shared" si="37"/>
        <v/>
      </c>
      <c r="J417" s="166" t="str">
        <f>IF(K417="","",INDEX('Otras referencias'!$AG:$AH,MATCH(K417,'Otras referencias'!$AG:$AG,0),2))</f>
        <v/>
      </c>
      <c r="K417" s="171"/>
      <c r="L417" s="58" t="str">
        <f>IF(J417="","",INDEX(referentes!$S:$W,MATCH(J417,referentes!$S:$S,0),1))</f>
        <v/>
      </c>
      <c r="M417" s="32"/>
      <c r="N417" s="43"/>
      <c r="O417" s="1"/>
      <c r="P417" s="225"/>
      <c r="Q417" s="226" t="str">
        <f>IF(P417="","",INDEX(referentes!$J:$K,MATCH(P417,referentes!$J:$J,0),2))</f>
        <v/>
      </c>
      <c r="R417" s="21"/>
      <c r="S417" s="26"/>
      <c r="T417" s="222"/>
      <c r="U417" s="223" t="str">
        <f>IF(T417="","",INDEX(referentes!D:E,MATCH(T417,referentes!D:D,0),2))</f>
        <v/>
      </c>
      <c r="V417" s="222"/>
      <c r="W417" s="224" t="str">
        <f>IF(V417="","",INDEX('Otras referencias'!AO:AQ,MATCH(V417,'Otras referencias'!AO:AO,0),2))</f>
        <v/>
      </c>
      <c r="X417" s="18"/>
      <c r="Y417" s="169" t="str">
        <f>IF(Z417="","",INDEX('Otras referencias'!H:I,MATCH(Z417,'Otras referencias'!I:I,0),1))</f>
        <v/>
      </c>
      <c r="Z417" s="171"/>
      <c r="AA417" s="21"/>
      <c r="AB417" s="11"/>
      <c r="AC417" s="169" t="str">
        <f>IF(AD417="","",INDEX('Otras referencias'!K:L,MATCH(AD417,'Otras referencias'!L:L,0),1))</f>
        <v/>
      </c>
      <c r="AD417" s="67"/>
      <c r="AE417" s="173" t="str">
        <f t="shared" si="38"/>
        <v>---</v>
      </c>
      <c r="AI417" s="59" t="str">
        <f>IF(V417="","",INDEX('Otras referencias'!AO:AQ,MATCH(V417,'Otras referencias'!AO:AO,0),3))</f>
        <v/>
      </c>
      <c r="AJ417" s="59" t="str">
        <f>IF(SUMPRODUCT(--EXACT(K417&amp;M417,$AJ$2:AJ416)),"",K417&amp;M417)</f>
        <v/>
      </c>
      <c r="AK417" s="59" t="str">
        <f>IF(SUMPRODUCT(--EXACT(K417&amp;M417,$AJ$2:AJ416)),"",MAX($AK$3:AK416)+1)</f>
        <v/>
      </c>
    </row>
    <row r="418" spans="1:37" s="59" customFormat="1" ht="15" x14ac:dyDescent="0.25">
      <c r="A418" s="10">
        <f t="shared" si="40"/>
        <v>1</v>
      </c>
      <c r="B418" s="55" t="str">
        <f t="shared" si="41"/>
        <v/>
      </c>
      <c r="C418" s="55">
        <v>416</v>
      </c>
      <c r="D418" s="55" t="str">
        <f t="shared" si="39"/>
        <v/>
      </c>
      <c r="E418" s="56" t="str">
        <f t="shared" si="36"/>
        <v/>
      </c>
      <c r="F418" s="34" t="str">
        <f>IF(L418&lt;&gt;"",CONCATENATE(DIGITADOR!$B$2,$A$2,DIGITADOR!$M$1,A418),"")</f>
        <v/>
      </c>
      <c r="G418" s="36"/>
      <c r="H418" s="4"/>
      <c r="I418" s="60" t="str">
        <f t="shared" si="37"/>
        <v/>
      </c>
      <c r="J418" s="166" t="str">
        <f>IF(K418="","",INDEX('Otras referencias'!$AG:$AH,MATCH(K418,'Otras referencias'!$AG:$AG,0),2))</f>
        <v/>
      </c>
      <c r="K418" s="171"/>
      <c r="L418" s="58" t="str">
        <f>IF(J418="","",INDEX(referentes!$S:$W,MATCH(J418,referentes!$S:$S,0),1))</f>
        <v/>
      </c>
      <c r="M418" s="32"/>
      <c r="N418" s="42"/>
      <c r="O418" s="1"/>
      <c r="P418" s="225"/>
      <c r="Q418" s="226" t="str">
        <f>IF(P418="","",INDEX(referentes!$J:$K,MATCH(P418,referentes!$J:$J,0),2))</f>
        <v/>
      </c>
      <c r="R418" s="20"/>
      <c r="S418" s="26"/>
      <c r="T418" s="222"/>
      <c r="U418" s="223" t="str">
        <f>IF(T418="","",INDEX(referentes!D:E,MATCH(T418,referentes!D:D,0),2))</f>
        <v/>
      </c>
      <c r="V418" s="222"/>
      <c r="W418" s="224" t="str">
        <f>IF(V418="","",INDEX('Otras referencias'!AO:AQ,MATCH(V418,'Otras referencias'!AO:AO,0),2))</f>
        <v/>
      </c>
      <c r="X418" s="18"/>
      <c r="Y418" s="169" t="str">
        <f>IF(Z418="","",INDEX('Otras referencias'!H:I,MATCH(Z418,'Otras referencias'!I:I,0),1))</f>
        <v/>
      </c>
      <c r="Z418" s="171"/>
      <c r="AA418" s="20"/>
      <c r="AB418" s="12"/>
      <c r="AC418" s="169" t="str">
        <f>IF(AD418="","",INDEX('Otras referencias'!K:L,MATCH(AD418,'Otras referencias'!L:L,0),1))</f>
        <v/>
      </c>
      <c r="AD418" s="67"/>
      <c r="AE418" s="173" t="str">
        <f t="shared" si="38"/>
        <v>---</v>
      </c>
      <c r="AI418" s="59" t="str">
        <f>IF(V418="","",INDEX('Otras referencias'!AO:AQ,MATCH(V418,'Otras referencias'!AO:AO,0),3))</f>
        <v/>
      </c>
      <c r="AJ418" s="59" t="str">
        <f>IF(SUMPRODUCT(--EXACT(K418&amp;M418,$AJ$2:AJ417)),"",K418&amp;M418)</f>
        <v/>
      </c>
      <c r="AK418" s="59" t="str">
        <f>IF(SUMPRODUCT(--EXACT(K418&amp;M418,$AJ$2:AJ417)),"",MAX($AK$3:AK417)+1)</f>
        <v/>
      </c>
    </row>
    <row r="419" spans="1:37" s="59" customFormat="1" ht="15" x14ac:dyDescent="0.25">
      <c r="A419" s="10">
        <f t="shared" si="40"/>
        <v>1</v>
      </c>
      <c r="B419" s="55" t="str">
        <f t="shared" si="41"/>
        <v/>
      </c>
      <c r="C419" s="55">
        <v>417</v>
      </c>
      <c r="D419" s="55" t="str">
        <f t="shared" si="39"/>
        <v/>
      </c>
      <c r="E419" s="56" t="str">
        <f t="shared" si="36"/>
        <v/>
      </c>
      <c r="F419" s="34" t="str">
        <f>IF(L419&lt;&gt;"",CONCATENATE(DIGITADOR!$B$2,$A$2,DIGITADOR!$M$1,A419),"")</f>
        <v/>
      </c>
      <c r="G419" s="37"/>
      <c r="H419" s="4"/>
      <c r="I419" s="60" t="str">
        <f t="shared" si="37"/>
        <v/>
      </c>
      <c r="J419" s="166" t="str">
        <f>IF(K419="","",INDEX('Otras referencias'!$AG:$AH,MATCH(K419,'Otras referencias'!$AG:$AG,0),2))</f>
        <v/>
      </c>
      <c r="K419" s="171"/>
      <c r="L419" s="58" t="str">
        <f>IF(J419="","",INDEX(referentes!$S:$W,MATCH(J419,referentes!$S:$S,0),1))</f>
        <v/>
      </c>
      <c r="M419" s="32"/>
      <c r="N419" s="43"/>
      <c r="O419" s="1"/>
      <c r="P419" s="225"/>
      <c r="Q419" s="226" t="str">
        <f>IF(P419="","",INDEX(referentes!$J:$K,MATCH(P419,referentes!$J:$J,0),2))</f>
        <v/>
      </c>
      <c r="R419" s="21"/>
      <c r="S419" s="26"/>
      <c r="T419" s="222"/>
      <c r="U419" s="223" t="str">
        <f>IF(T419="","",INDEX(referentes!D:E,MATCH(T419,referentes!D:D,0),2))</f>
        <v/>
      </c>
      <c r="V419" s="222"/>
      <c r="W419" s="224" t="str">
        <f>IF(V419="","",INDEX('Otras referencias'!AO:AQ,MATCH(V419,'Otras referencias'!AO:AO,0),2))</f>
        <v/>
      </c>
      <c r="X419" s="18"/>
      <c r="Y419" s="169" t="str">
        <f>IF(Z419="","",INDEX('Otras referencias'!H:I,MATCH(Z419,'Otras referencias'!I:I,0),1))</f>
        <v/>
      </c>
      <c r="Z419" s="171"/>
      <c r="AA419" s="21"/>
      <c r="AB419" s="11"/>
      <c r="AC419" s="169" t="str">
        <f>IF(AD419="","",INDEX('Otras referencias'!K:L,MATCH(AD419,'Otras referencias'!L:L,0),1))</f>
        <v/>
      </c>
      <c r="AD419" s="67"/>
      <c r="AE419" s="173" t="str">
        <f t="shared" si="38"/>
        <v>---</v>
      </c>
      <c r="AI419" s="59" t="str">
        <f>IF(V419="","",INDEX('Otras referencias'!AO:AQ,MATCH(V419,'Otras referencias'!AO:AO,0),3))</f>
        <v/>
      </c>
      <c r="AJ419" s="59" t="str">
        <f>IF(SUMPRODUCT(--EXACT(K419&amp;M419,$AJ$2:AJ418)),"",K419&amp;M419)</f>
        <v/>
      </c>
      <c r="AK419" s="59" t="str">
        <f>IF(SUMPRODUCT(--EXACT(K419&amp;M419,$AJ$2:AJ418)),"",MAX($AK$3:AK418)+1)</f>
        <v/>
      </c>
    </row>
    <row r="420" spans="1:37" s="59" customFormat="1" ht="15" x14ac:dyDescent="0.25">
      <c r="A420" s="10">
        <f t="shared" si="40"/>
        <v>1</v>
      </c>
      <c r="B420" s="55" t="str">
        <f t="shared" si="41"/>
        <v/>
      </c>
      <c r="C420" s="55">
        <v>418</v>
      </c>
      <c r="D420" s="55" t="str">
        <f t="shared" si="39"/>
        <v/>
      </c>
      <c r="E420" s="56" t="str">
        <f t="shared" si="36"/>
        <v/>
      </c>
      <c r="F420" s="34" t="str">
        <f>IF(L420&lt;&gt;"",CONCATENATE(DIGITADOR!$B$2,$A$2,DIGITADOR!$M$1,A420),"")</f>
        <v/>
      </c>
      <c r="G420" s="36"/>
      <c r="H420" s="4"/>
      <c r="I420" s="60" t="str">
        <f t="shared" si="37"/>
        <v/>
      </c>
      <c r="J420" s="166" t="str">
        <f>IF(K420="","",INDEX('Otras referencias'!$AG:$AH,MATCH(K420,'Otras referencias'!$AG:$AG,0),2))</f>
        <v/>
      </c>
      <c r="K420" s="171"/>
      <c r="L420" s="58" t="str">
        <f>IF(J420="","",INDEX(referentes!$S:$W,MATCH(J420,referentes!$S:$S,0),1))</f>
        <v/>
      </c>
      <c r="M420" s="32"/>
      <c r="N420" s="42"/>
      <c r="O420" s="1"/>
      <c r="P420" s="225"/>
      <c r="Q420" s="226" t="str">
        <f>IF(P420="","",INDEX(referentes!$J:$K,MATCH(P420,referentes!$J:$J,0),2))</f>
        <v/>
      </c>
      <c r="R420" s="20"/>
      <c r="S420" s="26"/>
      <c r="T420" s="222"/>
      <c r="U420" s="223" t="str">
        <f>IF(T420="","",INDEX(referentes!D:E,MATCH(T420,referentes!D:D,0),2))</f>
        <v/>
      </c>
      <c r="V420" s="222"/>
      <c r="W420" s="224" t="str">
        <f>IF(V420="","",INDEX('Otras referencias'!AO:AQ,MATCH(V420,'Otras referencias'!AO:AO,0),2))</f>
        <v/>
      </c>
      <c r="X420" s="18"/>
      <c r="Y420" s="169" t="str">
        <f>IF(Z420="","",INDEX('Otras referencias'!H:I,MATCH(Z420,'Otras referencias'!I:I,0),1))</f>
        <v/>
      </c>
      <c r="Z420" s="171"/>
      <c r="AA420" s="20"/>
      <c r="AB420" s="12"/>
      <c r="AC420" s="169" t="str">
        <f>IF(AD420="","",INDEX('Otras referencias'!K:L,MATCH(AD420,'Otras referencias'!L:L,0),1))</f>
        <v/>
      </c>
      <c r="AD420" s="67"/>
      <c r="AE420" s="173" t="str">
        <f t="shared" si="38"/>
        <v>---</v>
      </c>
      <c r="AI420" s="59" t="str">
        <f>IF(V420="","",INDEX('Otras referencias'!AO:AQ,MATCH(V420,'Otras referencias'!AO:AO,0),3))</f>
        <v/>
      </c>
      <c r="AJ420" s="59" t="str">
        <f>IF(SUMPRODUCT(--EXACT(K420&amp;M420,$AJ$2:AJ419)),"",K420&amp;M420)</f>
        <v/>
      </c>
      <c r="AK420" s="59" t="str">
        <f>IF(SUMPRODUCT(--EXACT(K420&amp;M420,$AJ$2:AJ419)),"",MAX($AK$3:AK419)+1)</f>
        <v/>
      </c>
    </row>
    <row r="421" spans="1:37" s="59" customFormat="1" ht="15" x14ac:dyDescent="0.25">
      <c r="A421" s="10">
        <f t="shared" si="40"/>
        <v>1</v>
      </c>
      <c r="B421" s="55" t="str">
        <f t="shared" si="41"/>
        <v/>
      </c>
      <c r="C421" s="55">
        <v>419</v>
      </c>
      <c r="D421" s="55" t="str">
        <f t="shared" si="39"/>
        <v/>
      </c>
      <c r="E421" s="56" t="str">
        <f t="shared" si="36"/>
        <v/>
      </c>
      <c r="F421" s="34" t="str">
        <f>IF(L421&lt;&gt;"",CONCATENATE(DIGITADOR!$B$2,$A$2,DIGITADOR!$M$1,A421),"")</f>
        <v/>
      </c>
      <c r="G421" s="37"/>
      <c r="H421" s="4"/>
      <c r="I421" s="60" t="str">
        <f t="shared" si="37"/>
        <v/>
      </c>
      <c r="J421" s="166" t="str">
        <f>IF(K421="","",INDEX('Otras referencias'!$AG:$AH,MATCH(K421,'Otras referencias'!$AG:$AG,0),2))</f>
        <v/>
      </c>
      <c r="K421" s="171"/>
      <c r="L421" s="58" t="str">
        <f>IF(J421="","",INDEX(referentes!$S:$W,MATCH(J421,referentes!$S:$S,0),1))</f>
        <v/>
      </c>
      <c r="M421" s="32"/>
      <c r="N421" s="43"/>
      <c r="O421" s="1"/>
      <c r="P421" s="225"/>
      <c r="Q421" s="226" t="str">
        <f>IF(P421="","",INDEX(referentes!$J:$K,MATCH(P421,referentes!$J:$J,0),2))</f>
        <v/>
      </c>
      <c r="R421" s="21"/>
      <c r="S421" s="26"/>
      <c r="T421" s="222"/>
      <c r="U421" s="223" t="str">
        <f>IF(T421="","",INDEX(referentes!D:E,MATCH(T421,referentes!D:D,0),2))</f>
        <v/>
      </c>
      <c r="V421" s="222"/>
      <c r="W421" s="224" t="str">
        <f>IF(V421="","",INDEX('Otras referencias'!AO:AQ,MATCH(V421,'Otras referencias'!AO:AO,0),2))</f>
        <v/>
      </c>
      <c r="X421" s="18"/>
      <c r="Y421" s="169" t="str">
        <f>IF(Z421="","",INDEX('Otras referencias'!H:I,MATCH(Z421,'Otras referencias'!I:I,0),1))</f>
        <v/>
      </c>
      <c r="Z421" s="171"/>
      <c r="AA421" s="21"/>
      <c r="AB421" s="11"/>
      <c r="AC421" s="169" t="str">
        <f>IF(AD421="","",INDEX('Otras referencias'!K:L,MATCH(AD421,'Otras referencias'!L:L,0),1))</f>
        <v/>
      </c>
      <c r="AD421" s="67"/>
      <c r="AE421" s="173" t="str">
        <f t="shared" si="38"/>
        <v>---</v>
      </c>
      <c r="AI421" s="59" t="str">
        <f>IF(V421="","",INDEX('Otras referencias'!AO:AQ,MATCH(V421,'Otras referencias'!AO:AO,0),3))</f>
        <v/>
      </c>
      <c r="AJ421" s="59" t="str">
        <f>IF(SUMPRODUCT(--EXACT(K421&amp;M421,$AJ$2:AJ420)),"",K421&amp;M421)</f>
        <v/>
      </c>
      <c r="AK421" s="59" t="str">
        <f>IF(SUMPRODUCT(--EXACT(K421&amp;M421,$AJ$2:AJ420)),"",MAX($AK$3:AK420)+1)</f>
        <v/>
      </c>
    </row>
    <row r="422" spans="1:37" s="59" customFormat="1" ht="15" x14ac:dyDescent="0.25">
      <c r="A422" s="10">
        <f t="shared" si="40"/>
        <v>1</v>
      </c>
      <c r="B422" s="55" t="str">
        <f t="shared" si="41"/>
        <v/>
      </c>
      <c r="C422" s="55">
        <v>420</v>
      </c>
      <c r="D422" s="55" t="str">
        <f t="shared" si="39"/>
        <v/>
      </c>
      <c r="E422" s="56" t="str">
        <f t="shared" si="36"/>
        <v/>
      </c>
      <c r="F422" s="34" t="str">
        <f>IF(L422&lt;&gt;"",CONCATENATE(DIGITADOR!$B$2,$A$2,DIGITADOR!$M$1,A422),"")</f>
        <v/>
      </c>
      <c r="G422" s="36"/>
      <c r="H422" s="4"/>
      <c r="I422" s="60" t="str">
        <f t="shared" si="37"/>
        <v/>
      </c>
      <c r="J422" s="166" t="str">
        <f>IF(K422="","",INDEX('Otras referencias'!$AG:$AH,MATCH(K422,'Otras referencias'!$AG:$AG,0),2))</f>
        <v/>
      </c>
      <c r="K422" s="171"/>
      <c r="L422" s="58" t="str">
        <f>IF(J422="","",INDEX(referentes!$S:$W,MATCH(J422,referentes!$S:$S,0),1))</f>
        <v/>
      </c>
      <c r="M422" s="32"/>
      <c r="N422" s="42"/>
      <c r="O422" s="1"/>
      <c r="P422" s="225"/>
      <c r="Q422" s="226" t="str">
        <f>IF(P422="","",INDEX(referentes!$J:$K,MATCH(P422,referentes!$J:$J,0),2))</f>
        <v/>
      </c>
      <c r="R422" s="20"/>
      <c r="S422" s="26"/>
      <c r="T422" s="222"/>
      <c r="U422" s="223" t="str">
        <f>IF(T422="","",INDEX(referentes!D:E,MATCH(T422,referentes!D:D,0),2))</f>
        <v/>
      </c>
      <c r="V422" s="222"/>
      <c r="W422" s="224" t="str">
        <f>IF(V422="","",INDEX('Otras referencias'!AO:AQ,MATCH(V422,'Otras referencias'!AO:AO,0),2))</f>
        <v/>
      </c>
      <c r="X422" s="18"/>
      <c r="Y422" s="169" t="str">
        <f>IF(Z422="","",INDEX('Otras referencias'!H:I,MATCH(Z422,'Otras referencias'!I:I,0),1))</f>
        <v/>
      </c>
      <c r="Z422" s="171"/>
      <c r="AA422" s="20"/>
      <c r="AB422" s="12"/>
      <c r="AC422" s="169" t="str">
        <f>IF(AD422="","",INDEX('Otras referencias'!K:L,MATCH(AD422,'Otras referencias'!L:L,0),1))</f>
        <v/>
      </c>
      <c r="AD422" s="67"/>
      <c r="AE422" s="173" t="str">
        <f t="shared" si="38"/>
        <v>---</v>
      </c>
      <c r="AI422" s="59" t="str">
        <f>IF(V422="","",INDEX('Otras referencias'!AO:AQ,MATCH(V422,'Otras referencias'!AO:AO,0),3))</f>
        <v/>
      </c>
      <c r="AJ422" s="59" t="str">
        <f>IF(SUMPRODUCT(--EXACT(K422&amp;M422,$AJ$2:AJ421)),"",K422&amp;M422)</f>
        <v/>
      </c>
      <c r="AK422" s="59" t="str">
        <f>IF(SUMPRODUCT(--EXACT(K422&amp;M422,$AJ$2:AJ421)),"",MAX($AK$3:AK421)+1)</f>
        <v/>
      </c>
    </row>
    <row r="423" spans="1:37" s="59" customFormat="1" ht="15" x14ac:dyDescent="0.25">
      <c r="A423" s="10">
        <f t="shared" si="40"/>
        <v>1</v>
      </c>
      <c r="B423" s="55" t="str">
        <f t="shared" si="41"/>
        <v/>
      </c>
      <c r="C423" s="55">
        <v>421</v>
      </c>
      <c r="D423" s="55" t="str">
        <f t="shared" si="39"/>
        <v/>
      </c>
      <c r="E423" s="56" t="str">
        <f t="shared" si="36"/>
        <v/>
      </c>
      <c r="F423" s="34" t="str">
        <f>IF(L423&lt;&gt;"",CONCATENATE(DIGITADOR!$B$2,$A$2,DIGITADOR!$M$1,A423),"")</f>
        <v/>
      </c>
      <c r="G423" s="37"/>
      <c r="H423" s="4"/>
      <c r="I423" s="60" t="str">
        <f t="shared" si="37"/>
        <v/>
      </c>
      <c r="J423" s="166" t="str">
        <f>IF(K423="","",INDEX('Otras referencias'!$AG:$AH,MATCH(K423,'Otras referencias'!$AG:$AG,0),2))</f>
        <v/>
      </c>
      <c r="K423" s="171"/>
      <c r="L423" s="58" t="str">
        <f>IF(J423="","",INDEX(referentes!$S:$W,MATCH(J423,referentes!$S:$S,0),1))</f>
        <v/>
      </c>
      <c r="M423" s="32"/>
      <c r="N423" s="43"/>
      <c r="O423" s="1"/>
      <c r="P423" s="225"/>
      <c r="Q423" s="226" t="str">
        <f>IF(P423="","",INDEX(referentes!$J:$K,MATCH(P423,referentes!$J:$J,0),2))</f>
        <v/>
      </c>
      <c r="R423" s="21"/>
      <c r="S423" s="26"/>
      <c r="T423" s="222"/>
      <c r="U423" s="223" t="str">
        <f>IF(T423="","",INDEX(referentes!D:E,MATCH(T423,referentes!D:D,0),2))</f>
        <v/>
      </c>
      <c r="V423" s="222"/>
      <c r="W423" s="224" t="str">
        <f>IF(V423="","",INDEX('Otras referencias'!AO:AQ,MATCH(V423,'Otras referencias'!AO:AO,0),2))</f>
        <v/>
      </c>
      <c r="X423" s="18"/>
      <c r="Y423" s="169" t="str">
        <f>IF(Z423="","",INDEX('Otras referencias'!H:I,MATCH(Z423,'Otras referencias'!I:I,0),1))</f>
        <v/>
      </c>
      <c r="Z423" s="171"/>
      <c r="AA423" s="21"/>
      <c r="AB423" s="11"/>
      <c r="AC423" s="169" t="str">
        <f>IF(AD423="","",INDEX('Otras referencias'!K:L,MATCH(AD423,'Otras referencias'!L:L,0),1))</f>
        <v/>
      </c>
      <c r="AD423" s="67"/>
      <c r="AE423" s="173" t="str">
        <f t="shared" si="38"/>
        <v>---</v>
      </c>
      <c r="AI423" s="59" t="str">
        <f>IF(V423="","",INDEX('Otras referencias'!AO:AQ,MATCH(V423,'Otras referencias'!AO:AO,0),3))</f>
        <v/>
      </c>
      <c r="AJ423" s="59" t="str">
        <f>IF(SUMPRODUCT(--EXACT(K423&amp;M423,$AJ$2:AJ422)),"",K423&amp;M423)</f>
        <v/>
      </c>
      <c r="AK423" s="59" t="str">
        <f>IF(SUMPRODUCT(--EXACT(K423&amp;M423,$AJ$2:AJ422)),"",MAX($AK$3:AK422)+1)</f>
        <v/>
      </c>
    </row>
    <row r="424" spans="1:37" s="59" customFormat="1" ht="15" x14ac:dyDescent="0.25">
      <c r="A424" s="10">
        <f t="shared" si="40"/>
        <v>1</v>
      </c>
      <c r="B424" s="55" t="str">
        <f t="shared" si="41"/>
        <v/>
      </c>
      <c r="C424" s="55">
        <v>422</v>
      </c>
      <c r="D424" s="55" t="str">
        <f t="shared" si="39"/>
        <v/>
      </c>
      <c r="E424" s="56" t="str">
        <f t="shared" si="36"/>
        <v/>
      </c>
      <c r="F424" s="34" t="str">
        <f>IF(L424&lt;&gt;"",CONCATENATE(DIGITADOR!$B$2,$A$2,DIGITADOR!$M$1,A424),"")</f>
        <v/>
      </c>
      <c r="G424" s="36"/>
      <c r="H424" s="4"/>
      <c r="I424" s="60" t="str">
        <f t="shared" si="37"/>
        <v/>
      </c>
      <c r="J424" s="166" t="str">
        <f>IF(K424="","",INDEX('Otras referencias'!$AG:$AH,MATCH(K424,'Otras referencias'!$AG:$AG,0),2))</f>
        <v/>
      </c>
      <c r="K424" s="171"/>
      <c r="L424" s="58" t="str">
        <f>IF(J424="","",INDEX(referentes!$S:$W,MATCH(J424,referentes!$S:$S,0),1))</f>
        <v/>
      </c>
      <c r="M424" s="32"/>
      <c r="N424" s="42"/>
      <c r="O424" s="1"/>
      <c r="P424" s="225"/>
      <c r="Q424" s="226" t="str">
        <f>IF(P424="","",INDEX(referentes!$J:$K,MATCH(P424,referentes!$J:$J,0),2))</f>
        <v/>
      </c>
      <c r="R424" s="20"/>
      <c r="S424" s="26"/>
      <c r="T424" s="222"/>
      <c r="U424" s="223" t="str">
        <f>IF(T424="","",INDEX(referentes!D:E,MATCH(T424,referentes!D:D,0),2))</f>
        <v/>
      </c>
      <c r="V424" s="222"/>
      <c r="W424" s="224" t="str">
        <f>IF(V424="","",INDEX('Otras referencias'!AO:AQ,MATCH(V424,'Otras referencias'!AO:AO,0),2))</f>
        <v/>
      </c>
      <c r="X424" s="18"/>
      <c r="Y424" s="169" t="str">
        <f>IF(Z424="","",INDEX('Otras referencias'!H:I,MATCH(Z424,'Otras referencias'!I:I,0),1))</f>
        <v/>
      </c>
      <c r="Z424" s="171"/>
      <c r="AA424" s="20"/>
      <c r="AB424" s="12"/>
      <c r="AC424" s="169" t="str">
        <f>IF(AD424="","",INDEX('Otras referencias'!K:L,MATCH(AD424,'Otras referencias'!L:L,0),1))</f>
        <v/>
      </c>
      <c r="AD424" s="67"/>
      <c r="AE424" s="173" t="str">
        <f t="shared" si="38"/>
        <v>---</v>
      </c>
      <c r="AI424" s="59" t="str">
        <f>IF(V424="","",INDEX('Otras referencias'!AO:AQ,MATCH(V424,'Otras referencias'!AO:AO,0),3))</f>
        <v/>
      </c>
      <c r="AJ424" s="59" t="str">
        <f>IF(SUMPRODUCT(--EXACT(K424&amp;M424,$AJ$2:AJ423)),"",K424&amp;M424)</f>
        <v/>
      </c>
      <c r="AK424" s="59" t="str">
        <f>IF(SUMPRODUCT(--EXACT(K424&amp;M424,$AJ$2:AJ423)),"",MAX($AK$3:AK423)+1)</f>
        <v/>
      </c>
    </row>
    <row r="425" spans="1:37" s="59" customFormat="1" ht="15" x14ac:dyDescent="0.25">
      <c r="A425" s="10">
        <f t="shared" si="40"/>
        <v>1</v>
      </c>
      <c r="B425" s="55" t="str">
        <f t="shared" si="41"/>
        <v/>
      </c>
      <c r="C425" s="55">
        <v>423</v>
      </c>
      <c r="D425" s="55" t="str">
        <f t="shared" si="39"/>
        <v/>
      </c>
      <c r="E425" s="56" t="str">
        <f t="shared" si="36"/>
        <v/>
      </c>
      <c r="F425" s="34" t="str">
        <f>IF(L425&lt;&gt;"",CONCATENATE(DIGITADOR!$B$2,$A$2,DIGITADOR!$M$1,A425),"")</f>
        <v/>
      </c>
      <c r="G425" s="37"/>
      <c r="H425" s="4"/>
      <c r="I425" s="60" t="str">
        <f t="shared" si="37"/>
        <v/>
      </c>
      <c r="J425" s="166" t="str">
        <f>IF(K425="","",INDEX('Otras referencias'!$AG:$AH,MATCH(K425,'Otras referencias'!$AG:$AG,0),2))</f>
        <v/>
      </c>
      <c r="K425" s="171"/>
      <c r="L425" s="58" t="str">
        <f>IF(J425="","",INDEX(referentes!$S:$W,MATCH(J425,referentes!$S:$S,0),1))</f>
        <v/>
      </c>
      <c r="M425" s="32"/>
      <c r="N425" s="43"/>
      <c r="O425" s="1"/>
      <c r="P425" s="225"/>
      <c r="Q425" s="226" t="str">
        <f>IF(P425="","",INDEX(referentes!$J:$K,MATCH(P425,referentes!$J:$J,0),2))</f>
        <v/>
      </c>
      <c r="R425" s="21"/>
      <c r="S425" s="26"/>
      <c r="T425" s="222"/>
      <c r="U425" s="223" t="str">
        <f>IF(T425="","",INDEX(referentes!D:E,MATCH(T425,referentes!D:D,0),2))</f>
        <v/>
      </c>
      <c r="V425" s="222"/>
      <c r="W425" s="224" t="str">
        <f>IF(V425="","",INDEX('Otras referencias'!AO:AQ,MATCH(V425,'Otras referencias'!AO:AO,0),2))</f>
        <v/>
      </c>
      <c r="X425" s="18"/>
      <c r="Y425" s="169" t="str">
        <f>IF(Z425="","",INDEX('Otras referencias'!H:I,MATCH(Z425,'Otras referencias'!I:I,0),1))</f>
        <v/>
      </c>
      <c r="Z425" s="171"/>
      <c r="AA425" s="21"/>
      <c r="AB425" s="11"/>
      <c r="AC425" s="169" t="str">
        <f>IF(AD425="","",INDEX('Otras referencias'!K:L,MATCH(AD425,'Otras referencias'!L:L,0),1))</f>
        <v/>
      </c>
      <c r="AD425" s="67"/>
      <c r="AE425" s="173" t="str">
        <f t="shared" si="38"/>
        <v>---</v>
      </c>
      <c r="AI425" s="59" t="str">
        <f>IF(V425="","",INDEX('Otras referencias'!AO:AQ,MATCH(V425,'Otras referencias'!AO:AO,0),3))</f>
        <v/>
      </c>
      <c r="AJ425" s="59" t="str">
        <f>IF(SUMPRODUCT(--EXACT(K425&amp;M425,$AJ$2:AJ424)),"",K425&amp;M425)</f>
        <v/>
      </c>
      <c r="AK425" s="59" t="str">
        <f>IF(SUMPRODUCT(--EXACT(K425&amp;M425,$AJ$2:AJ424)),"",MAX($AK$3:AK424)+1)</f>
        <v/>
      </c>
    </row>
    <row r="426" spans="1:37" s="59" customFormat="1" ht="15" x14ac:dyDescent="0.25">
      <c r="A426" s="10">
        <f t="shared" si="40"/>
        <v>1</v>
      </c>
      <c r="B426" s="55" t="str">
        <f t="shared" si="41"/>
        <v/>
      </c>
      <c r="C426" s="55">
        <v>424</v>
      </c>
      <c r="D426" s="55" t="str">
        <f t="shared" si="39"/>
        <v/>
      </c>
      <c r="E426" s="56" t="str">
        <f t="shared" si="36"/>
        <v/>
      </c>
      <c r="F426" s="34" t="str">
        <f>IF(L426&lt;&gt;"",CONCATENATE(DIGITADOR!$B$2,$A$2,DIGITADOR!$M$1,A426),"")</f>
        <v/>
      </c>
      <c r="G426" s="36"/>
      <c r="H426" s="4"/>
      <c r="I426" s="60" t="str">
        <f t="shared" si="37"/>
        <v/>
      </c>
      <c r="J426" s="166" t="str">
        <f>IF(K426="","",INDEX('Otras referencias'!$AG:$AH,MATCH(K426,'Otras referencias'!$AG:$AG,0),2))</f>
        <v/>
      </c>
      <c r="K426" s="171"/>
      <c r="L426" s="58" t="str">
        <f>IF(J426="","",INDEX(referentes!$S:$W,MATCH(J426,referentes!$S:$S,0),1))</f>
        <v/>
      </c>
      <c r="M426" s="32"/>
      <c r="N426" s="42"/>
      <c r="O426" s="1"/>
      <c r="P426" s="225"/>
      <c r="Q426" s="226" t="str">
        <f>IF(P426="","",INDEX(referentes!$J:$K,MATCH(P426,referentes!$J:$J,0),2))</f>
        <v/>
      </c>
      <c r="R426" s="20"/>
      <c r="S426" s="26"/>
      <c r="T426" s="222"/>
      <c r="U426" s="223" t="str">
        <f>IF(T426="","",INDEX(referentes!D:E,MATCH(T426,referentes!D:D,0),2))</f>
        <v/>
      </c>
      <c r="V426" s="222"/>
      <c r="W426" s="224" t="str">
        <f>IF(V426="","",INDEX('Otras referencias'!AO:AQ,MATCH(V426,'Otras referencias'!AO:AO,0),2))</f>
        <v/>
      </c>
      <c r="X426" s="18"/>
      <c r="Y426" s="169" t="str">
        <f>IF(Z426="","",INDEX('Otras referencias'!H:I,MATCH(Z426,'Otras referencias'!I:I,0),1))</f>
        <v/>
      </c>
      <c r="Z426" s="171"/>
      <c r="AA426" s="20"/>
      <c r="AB426" s="12"/>
      <c r="AC426" s="169" t="str">
        <f>IF(AD426="","",INDEX('Otras referencias'!K:L,MATCH(AD426,'Otras referencias'!L:L,0),1))</f>
        <v/>
      </c>
      <c r="AD426" s="67"/>
      <c r="AE426" s="173" t="str">
        <f t="shared" si="38"/>
        <v>---</v>
      </c>
      <c r="AI426" s="59" t="str">
        <f>IF(V426="","",INDEX('Otras referencias'!AO:AQ,MATCH(V426,'Otras referencias'!AO:AO,0),3))</f>
        <v/>
      </c>
      <c r="AJ426" s="59" t="str">
        <f>IF(SUMPRODUCT(--EXACT(K426&amp;M426,$AJ$2:AJ425)),"",K426&amp;M426)</f>
        <v/>
      </c>
      <c r="AK426" s="59" t="str">
        <f>IF(SUMPRODUCT(--EXACT(K426&amp;M426,$AJ$2:AJ425)),"",MAX($AK$3:AK425)+1)</f>
        <v/>
      </c>
    </row>
    <row r="427" spans="1:37" s="59" customFormat="1" ht="15" x14ac:dyDescent="0.25">
      <c r="A427" s="10">
        <f t="shared" si="40"/>
        <v>1</v>
      </c>
      <c r="B427" s="55" t="str">
        <f t="shared" si="41"/>
        <v/>
      </c>
      <c r="C427" s="55">
        <v>425</v>
      </c>
      <c r="D427" s="55" t="str">
        <f t="shared" si="39"/>
        <v/>
      </c>
      <c r="E427" s="56" t="str">
        <f t="shared" si="36"/>
        <v/>
      </c>
      <c r="F427" s="34" t="str">
        <f>IF(L427&lt;&gt;"",CONCATENATE(DIGITADOR!$B$2,$A$2,DIGITADOR!$M$1,A427),"")</f>
        <v/>
      </c>
      <c r="G427" s="37"/>
      <c r="H427" s="4"/>
      <c r="I427" s="60" t="str">
        <f t="shared" si="37"/>
        <v/>
      </c>
      <c r="J427" s="166" t="str">
        <f>IF(K427="","",INDEX('Otras referencias'!$AG:$AH,MATCH(K427,'Otras referencias'!$AG:$AG,0),2))</f>
        <v/>
      </c>
      <c r="K427" s="171"/>
      <c r="L427" s="58" t="str">
        <f>IF(J427="","",INDEX(referentes!$S:$W,MATCH(J427,referentes!$S:$S,0),1))</f>
        <v/>
      </c>
      <c r="M427" s="32"/>
      <c r="N427" s="43"/>
      <c r="O427" s="1"/>
      <c r="P427" s="225"/>
      <c r="Q427" s="226" t="str">
        <f>IF(P427="","",INDEX(referentes!$J:$K,MATCH(P427,referentes!$J:$J,0),2))</f>
        <v/>
      </c>
      <c r="R427" s="21"/>
      <c r="S427" s="26"/>
      <c r="T427" s="222"/>
      <c r="U427" s="223" t="str">
        <f>IF(T427="","",INDEX(referentes!D:E,MATCH(T427,referentes!D:D,0),2))</f>
        <v/>
      </c>
      <c r="V427" s="222"/>
      <c r="W427" s="224" t="str">
        <f>IF(V427="","",INDEX('Otras referencias'!AO:AQ,MATCH(V427,'Otras referencias'!AO:AO,0),2))</f>
        <v/>
      </c>
      <c r="X427" s="18"/>
      <c r="Y427" s="169" t="str">
        <f>IF(Z427="","",INDEX('Otras referencias'!H:I,MATCH(Z427,'Otras referencias'!I:I,0),1))</f>
        <v/>
      </c>
      <c r="Z427" s="171"/>
      <c r="AA427" s="21"/>
      <c r="AB427" s="11"/>
      <c r="AC427" s="169" t="str">
        <f>IF(AD427="","",INDEX('Otras referencias'!K:L,MATCH(AD427,'Otras referencias'!L:L,0),1))</f>
        <v/>
      </c>
      <c r="AD427" s="67"/>
      <c r="AE427" s="173" t="str">
        <f t="shared" si="38"/>
        <v>---</v>
      </c>
      <c r="AI427" s="59" t="str">
        <f>IF(V427="","",INDEX('Otras referencias'!AO:AQ,MATCH(V427,'Otras referencias'!AO:AO,0),3))</f>
        <v/>
      </c>
      <c r="AJ427" s="59" t="str">
        <f>IF(SUMPRODUCT(--EXACT(K427&amp;M427,$AJ$2:AJ426)),"",K427&amp;M427)</f>
        <v/>
      </c>
      <c r="AK427" s="59" t="str">
        <f>IF(SUMPRODUCT(--EXACT(K427&amp;M427,$AJ$2:AJ426)),"",MAX($AK$3:AK426)+1)</f>
        <v/>
      </c>
    </row>
    <row r="428" spans="1:37" s="59" customFormat="1" ht="15" x14ac:dyDescent="0.25">
      <c r="A428" s="10">
        <f t="shared" si="40"/>
        <v>1</v>
      </c>
      <c r="B428" s="55" t="str">
        <f t="shared" si="41"/>
        <v/>
      </c>
      <c r="C428" s="55">
        <v>426</v>
      </c>
      <c r="D428" s="55" t="str">
        <f t="shared" si="39"/>
        <v/>
      </c>
      <c r="E428" s="56" t="str">
        <f t="shared" si="36"/>
        <v/>
      </c>
      <c r="F428" s="34" t="str">
        <f>IF(L428&lt;&gt;"",CONCATENATE(DIGITADOR!$B$2,$A$2,DIGITADOR!$M$1,A428),"")</f>
        <v/>
      </c>
      <c r="G428" s="36"/>
      <c r="H428" s="4"/>
      <c r="I428" s="60" t="str">
        <f t="shared" si="37"/>
        <v/>
      </c>
      <c r="J428" s="166" t="str">
        <f>IF(K428="","",INDEX('Otras referencias'!$AG:$AH,MATCH(K428,'Otras referencias'!$AG:$AG,0),2))</f>
        <v/>
      </c>
      <c r="K428" s="171"/>
      <c r="L428" s="58" t="str">
        <f>IF(J428="","",INDEX(referentes!$S:$W,MATCH(J428,referentes!$S:$S,0),1))</f>
        <v/>
      </c>
      <c r="M428" s="32"/>
      <c r="N428" s="42"/>
      <c r="O428" s="1"/>
      <c r="P428" s="225"/>
      <c r="Q428" s="226" t="str">
        <f>IF(P428="","",INDEX(referentes!$J:$K,MATCH(P428,referentes!$J:$J,0),2))</f>
        <v/>
      </c>
      <c r="R428" s="20"/>
      <c r="S428" s="26"/>
      <c r="T428" s="222"/>
      <c r="U428" s="223" t="str">
        <f>IF(T428="","",INDEX(referentes!D:E,MATCH(T428,referentes!D:D,0),2))</f>
        <v/>
      </c>
      <c r="V428" s="222"/>
      <c r="W428" s="224" t="str">
        <f>IF(V428="","",INDEX('Otras referencias'!AO:AQ,MATCH(V428,'Otras referencias'!AO:AO,0),2))</f>
        <v/>
      </c>
      <c r="X428" s="18"/>
      <c r="Y428" s="169" t="str">
        <f>IF(Z428="","",INDEX('Otras referencias'!H:I,MATCH(Z428,'Otras referencias'!I:I,0),1))</f>
        <v/>
      </c>
      <c r="Z428" s="171"/>
      <c r="AA428" s="20"/>
      <c r="AB428" s="12"/>
      <c r="AC428" s="169" t="str">
        <f>IF(AD428="","",INDEX('Otras referencias'!K:L,MATCH(AD428,'Otras referencias'!L:L,0),1))</f>
        <v/>
      </c>
      <c r="AD428" s="67"/>
      <c r="AE428" s="173" t="str">
        <f t="shared" si="38"/>
        <v>---</v>
      </c>
      <c r="AI428" s="59" t="str">
        <f>IF(V428="","",INDEX('Otras referencias'!AO:AQ,MATCH(V428,'Otras referencias'!AO:AO,0),3))</f>
        <v/>
      </c>
      <c r="AJ428" s="59" t="str">
        <f>IF(SUMPRODUCT(--EXACT(K428&amp;M428,$AJ$2:AJ427)),"",K428&amp;M428)</f>
        <v/>
      </c>
      <c r="AK428" s="59" t="str">
        <f>IF(SUMPRODUCT(--EXACT(K428&amp;M428,$AJ$2:AJ427)),"",MAX($AK$3:AK427)+1)</f>
        <v/>
      </c>
    </row>
    <row r="429" spans="1:37" s="59" customFormat="1" ht="15" x14ac:dyDescent="0.25">
      <c r="A429" s="10">
        <f t="shared" si="40"/>
        <v>1</v>
      </c>
      <c r="B429" s="55" t="str">
        <f t="shared" si="41"/>
        <v/>
      </c>
      <c r="C429" s="55">
        <v>427</v>
      </c>
      <c r="D429" s="55" t="str">
        <f t="shared" si="39"/>
        <v/>
      </c>
      <c r="E429" s="56" t="str">
        <f t="shared" si="36"/>
        <v/>
      </c>
      <c r="F429" s="34" t="str">
        <f>IF(L429&lt;&gt;"",CONCATENATE(DIGITADOR!$B$2,$A$2,DIGITADOR!$M$1,A429),"")</f>
        <v/>
      </c>
      <c r="G429" s="37"/>
      <c r="H429" s="4"/>
      <c r="I429" s="60" t="str">
        <f t="shared" si="37"/>
        <v/>
      </c>
      <c r="J429" s="166" t="str">
        <f>IF(K429="","",INDEX('Otras referencias'!$AG:$AH,MATCH(K429,'Otras referencias'!$AG:$AG,0),2))</f>
        <v/>
      </c>
      <c r="K429" s="171"/>
      <c r="L429" s="58" t="str">
        <f>IF(J429="","",INDEX(referentes!$S:$W,MATCH(J429,referentes!$S:$S,0),1))</f>
        <v/>
      </c>
      <c r="M429" s="32"/>
      <c r="N429" s="43"/>
      <c r="O429" s="1"/>
      <c r="P429" s="225"/>
      <c r="Q429" s="226" t="str">
        <f>IF(P429="","",INDEX(referentes!$J:$K,MATCH(P429,referentes!$J:$J,0),2))</f>
        <v/>
      </c>
      <c r="R429" s="21"/>
      <c r="S429" s="26"/>
      <c r="T429" s="222"/>
      <c r="U429" s="223" t="str">
        <f>IF(T429="","",INDEX(referentes!D:E,MATCH(T429,referentes!D:D,0),2))</f>
        <v/>
      </c>
      <c r="V429" s="222"/>
      <c r="W429" s="224" t="str">
        <f>IF(V429="","",INDEX('Otras referencias'!AO:AQ,MATCH(V429,'Otras referencias'!AO:AO,0),2))</f>
        <v/>
      </c>
      <c r="X429" s="18"/>
      <c r="Y429" s="169" t="str">
        <f>IF(Z429="","",INDEX('Otras referencias'!H:I,MATCH(Z429,'Otras referencias'!I:I,0),1))</f>
        <v/>
      </c>
      <c r="Z429" s="171"/>
      <c r="AA429" s="21"/>
      <c r="AB429" s="11"/>
      <c r="AC429" s="169" t="str">
        <f>IF(AD429="","",INDEX('Otras referencias'!K:L,MATCH(AD429,'Otras referencias'!L:L,0),1))</f>
        <v/>
      </c>
      <c r="AD429" s="67"/>
      <c r="AE429" s="173" t="str">
        <f t="shared" si="38"/>
        <v>---</v>
      </c>
      <c r="AI429" s="59" t="str">
        <f>IF(V429="","",INDEX('Otras referencias'!AO:AQ,MATCH(V429,'Otras referencias'!AO:AO,0),3))</f>
        <v/>
      </c>
      <c r="AJ429" s="59" t="str">
        <f>IF(SUMPRODUCT(--EXACT(K429&amp;M429,$AJ$2:AJ428)),"",K429&amp;M429)</f>
        <v/>
      </c>
      <c r="AK429" s="59" t="str">
        <f>IF(SUMPRODUCT(--EXACT(K429&amp;M429,$AJ$2:AJ428)),"",MAX($AK$3:AK428)+1)</f>
        <v/>
      </c>
    </row>
    <row r="430" spans="1:37" s="59" customFormat="1" ht="15" x14ac:dyDescent="0.25">
      <c r="A430" s="10">
        <f t="shared" si="40"/>
        <v>1</v>
      </c>
      <c r="B430" s="55" t="str">
        <f t="shared" si="41"/>
        <v/>
      </c>
      <c r="C430" s="55">
        <v>428</v>
      </c>
      <c r="D430" s="55" t="str">
        <f t="shared" si="39"/>
        <v/>
      </c>
      <c r="E430" s="56" t="str">
        <f t="shared" si="36"/>
        <v/>
      </c>
      <c r="F430" s="34" t="str">
        <f>IF(L430&lt;&gt;"",CONCATENATE(DIGITADOR!$B$2,$A$2,DIGITADOR!$M$1,A430),"")</f>
        <v/>
      </c>
      <c r="G430" s="36"/>
      <c r="H430" s="4"/>
      <c r="I430" s="60" t="str">
        <f t="shared" si="37"/>
        <v/>
      </c>
      <c r="J430" s="166" t="str">
        <f>IF(K430="","",INDEX('Otras referencias'!$AG:$AH,MATCH(K430,'Otras referencias'!$AG:$AG,0),2))</f>
        <v/>
      </c>
      <c r="K430" s="171"/>
      <c r="L430" s="58" t="str">
        <f>IF(J430="","",INDEX(referentes!$S:$W,MATCH(J430,referentes!$S:$S,0),1))</f>
        <v/>
      </c>
      <c r="M430" s="32"/>
      <c r="N430" s="42"/>
      <c r="O430" s="1"/>
      <c r="P430" s="225"/>
      <c r="Q430" s="226" t="str">
        <f>IF(P430="","",INDEX(referentes!$J:$K,MATCH(P430,referentes!$J:$J,0),2))</f>
        <v/>
      </c>
      <c r="R430" s="20"/>
      <c r="S430" s="26"/>
      <c r="T430" s="222"/>
      <c r="U430" s="223" t="str">
        <f>IF(T430="","",INDEX(referentes!D:E,MATCH(T430,referentes!D:D,0),2))</f>
        <v/>
      </c>
      <c r="V430" s="222"/>
      <c r="W430" s="224" t="str">
        <f>IF(V430="","",INDEX('Otras referencias'!AO:AQ,MATCH(V430,'Otras referencias'!AO:AO,0),2))</f>
        <v/>
      </c>
      <c r="X430" s="18"/>
      <c r="Y430" s="169" t="str">
        <f>IF(Z430="","",INDEX('Otras referencias'!H:I,MATCH(Z430,'Otras referencias'!I:I,0),1))</f>
        <v/>
      </c>
      <c r="Z430" s="171"/>
      <c r="AA430" s="20"/>
      <c r="AB430" s="12"/>
      <c r="AC430" s="169" t="str">
        <f>IF(AD430="","",INDEX('Otras referencias'!K:L,MATCH(AD430,'Otras referencias'!L:L,0),1))</f>
        <v/>
      </c>
      <c r="AD430" s="67"/>
      <c r="AE430" s="173" t="str">
        <f t="shared" si="38"/>
        <v>---</v>
      </c>
      <c r="AI430" s="59" t="str">
        <f>IF(V430="","",INDEX('Otras referencias'!AO:AQ,MATCH(V430,'Otras referencias'!AO:AO,0),3))</f>
        <v/>
      </c>
      <c r="AJ430" s="59" t="str">
        <f>IF(SUMPRODUCT(--EXACT(K430&amp;M430,$AJ$2:AJ429)),"",K430&amp;M430)</f>
        <v/>
      </c>
      <c r="AK430" s="59" t="str">
        <f>IF(SUMPRODUCT(--EXACT(K430&amp;M430,$AJ$2:AJ429)),"",MAX($AK$3:AK429)+1)</f>
        <v/>
      </c>
    </row>
    <row r="431" spans="1:37" s="59" customFormat="1" ht="15" x14ac:dyDescent="0.25">
      <c r="A431" s="10">
        <f t="shared" si="40"/>
        <v>1</v>
      </c>
      <c r="B431" s="55" t="str">
        <f t="shared" si="41"/>
        <v/>
      </c>
      <c r="C431" s="55">
        <v>429</v>
      </c>
      <c r="D431" s="55" t="str">
        <f t="shared" si="39"/>
        <v/>
      </c>
      <c r="E431" s="56" t="str">
        <f t="shared" si="36"/>
        <v/>
      </c>
      <c r="F431" s="34" t="str">
        <f>IF(L431&lt;&gt;"",CONCATENATE(DIGITADOR!$B$2,$A$2,DIGITADOR!$M$1,A431),"")</f>
        <v/>
      </c>
      <c r="G431" s="37"/>
      <c r="H431" s="4"/>
      <c r="I431" s="60" t="str">
        <f t="shared" si="37"/>
        <v/>
      </c>
      <c r="J431" s="166" t="str">
        <f>IF(K431="","",INDEX('Otras referencias'!$AG:$AH,MATCH(K431,'Otras referencias'!$AG:$AG,0),2))</f>
        <v/>
      </c>
      <c r="K431" s="171"/>
      <c r="L431" s="58" t="str">
        <f>IF(J431="","",INDEX(referentes!$S:$W,MATCH(J431,referentes!$S:$S,0),1))</f>
        <v/>
      </c>
      <c r="M431" s="32"/>
      <c r="N431" s="43"/>
      <c r="O431" s="1"/>
      <c r="P431" s="225"/>
      <c r="Q431" s="226" t="str">
        <f>IF(P431="","",INDEX(referentes!$J:$K,MATCH(P431,referentes!$J:$J,0),2))</f>
        <v/>
      </c>
      <c r="R431" s="21"/>
      <c r="S431" s="26"/>
      <c r="T431" s="222"/>
      <c r="U431" s="223" t="str">
        <f>IF(T431="","",INDEX(referentes!D:E,MATCH(T431,referentes!D:D,0),2))</f>
        <v/>
      </c>
      <c r="V431" s="222"/>
      <c r="W431" s="224" t="str">
        <f>IF(V431="","",INDEX('Otras referencias'!AO:AQ,MATCH(V431,'Otras referencias'!AO:AO,0),2))</f>
        <v/>
      </c>
      <c r="X431" s="18"/>
      <c r="Y431" s="169" t="str">
        <f>IF(Z431="","",INDEX('Otras referencias'!H:I,MATCH(Z431,'Otras referencias'!I:I,0),1))</f>
        <v/>
      </c>
      <c r="Z431" s="171"/>
      <c r="AA431" s="21"/>
      <c r="AB431" s="11"/>
      <c r="AC431" s="169" t="str">
        <f>IF(AD431="","",INDEX('Otras referencias'!K:L,MATCH(AD431,'Otras referencias'!L:L,0),1))</f>
        <v/>
      </c>
      <c r="AD431" s="67"/>
      <c r="AE431" s="173" t="str">
        <f t="shared" si="38"/>
        <v>---</v>
      </c>
      <c r="AI431" s="59" t="str">
        <f>IF(V431="","",INDEX('Otras referencias'!AO:AQ,MATCH(V431,'Otras referencias'!AO:AO,0),3))</f>
        <v/>
      </c>
      <c r="AJ431" s="59" t="str">
        <f>IF(SUMPRODUCT(--EXACT(K431&amp;M431,$AJ$2:AJ430)),"",K431&amp;M431)</f>
        <v/>
      </c>
      <c r="AK431" s="59" t="str">
        <f>IF(SUMPRODUCT(--EXACT(K431&amp;M431,$AJ$2:AJ430)),"",MAX($AK$3:AK430)+1)</f>
        <v/>
      </c>
    </row>
    <row r="432" spans="1:37" s="59" customFormat="1" ht="15" x14ac:dyDescent="0.25">
      <c r="A432" s="10">
        <f t="shared" si="40"/>
        <v>1</v>
      </c>
      <c r="B432" s="55" t="str">
        <f t="shared" si="41"/>
        <v/>
      </c>
      <c r="C432" s="55">
        <v>430</v>
      </c>
      <c r="D432" s="55" t="str">
        <f t="shared" si="39"/>
        <v/>
      </c>
      <c r="E432" s="56" t="str">
        <f t="shared" si="36"/>
        <v/>
      </c>
      <c r="F432" s="34" t="str">
        <f>IF(L432&lt;&gt;"",CONCATENATE(DIGITADOR!$B$2,$A$2,DIGITADOR!$M$1,A432),"")</f>
        <v/>
      </c>
      <c r="G432" s="36"/>
      <c r="H432" s="4"/>
      <c r="I432" s="60" t="str">
        <f t="shared" si="37"/>
        <v/>
      </c>
      <c r="J432" s="166" t="str">
        <f>IF(K432="","",INDEX('Otras referencias'!$AG:$AH,MATCH(K432,'Otras referencias'!$AG:$AG,0),2))</f>
        <v/>
      </c>
      <c r="K432" s="171"/>
      <c r="L432" s="58" t="str">
        <f>IF(J432="","",INDEX(referentes!$S:$W,MATCH(J432,referentes!$S:$S,0),1))</f>
        <v/>
      </c>
      <c r="M432" s="32"/>
      <c r="N432" s="42"/>
      <c r="O432" s="1"/>
      <c r="P432" s="225"/>
      <c r="Q432" s="226" t="str">
        <f>IF(P432="","",INDEX(referentes!$J:$K,MATCH(P432,referentes!$J:$J,0),2))</f>
        <v/>
      </c>
      <c r="R432" s="20"/>
      <c r="S432" s="26"/>
      <c r="T432" s="222"/>
      <c r="U432" s="223" t="str">
        <f>IF(T432="","",INDEX(referentes!D:E,MATCH(T432,referentes!D:D,0),2))</f>
        <v/>
      </c>
      <c r="V432" s="222"/>
      <c r="W432" s="224" t="str">
        <f>IF(V432="","",INDEX('Otras referencias'!AO:AQ,MATCH(V432,'Otras referencias'!AO:AO,0),2))</f>
        <v/>
      </c>
      <c r="X432" s="18"/>
      <c r="Y432" s="169" t="str">
        <f>IF(Z432="","",INDEX('Otras referencias'!H:I,MATCH(Z432,'Otras referencias'!I:I,0),1))</f>
        <v/>
      </c>
      <c r="Z432" s="171"/>
      <c r="AA432" s="20"/>
      <c r="AB432" s="12"/>
      <c r="AC432" s="169" t="str">
        <f>IF(AD432="","",INDEX('Otras referencias'!K:L,MATCH(AD432,'Otras referencias'!L:L,0),1))</f>
        <v/>
      </c>
      <c r="AD432" s="67"/>
      <c r="AE432" s="173" t="str">
        <f t="shared" si="38"/>
        <v>---</v>
      </c>
      <c r="AI432" s="59" t="str">
        <f>IF(V432="","",INDEX('Otras referencias'!AO:AQ,MATCH(V432,'Otras referencias'!AO:AO,0),3))</f>
        <v/>
      </c>
      <c r="AJ432" s="59" t="str">
        <f>IF(SUMPRODUCT(--EXACT(K432&amp;M432,$AJ$2:AJ431)),"",K432&amp;M432)</f>
        <v/>
      </c>
      <c r="AK432" s="59" t="str">
        <f>IF(SUMPRODUCT(--EXACT(K432&amp;M432,$AJ$2:AJ431)),"",MAX($AK$3:AK431)+1)</f>
        <v/>
      </c>
    </row>
    <row r="433" spans="1:37" s="59" customFormat="1" ht="15" x14ac:dyDescent="0.25">
      <c r="A433" s="10">
        <f t="shared" si="40"/>
        <v>1</v>
      </c>
      <c r="B433" s="55" t="str">
        <f t="shared" si="41"/>
        <v/>
      </c>
      <c r="C433" s="55">
        <v>431</v>
      </c>
      <c r="D433" s="55" t="str">
        <f t="shared" si="39"/>
        <v/>
      </c>
      <c r="E433" s="56" t="str">
        <f t="shared" si="36"/>
        <v/>
      </c>
      <c r="F433" s="34" t="str">
        <f>IF(L433&lt;&gt;"",CONCATENATE(DIGITADOR!$B$2,$A$2,DIGITADOR!$M$1,A433),"")</f>
        <v/>
      </c>
      <c r="G433" s="37"/>
      <c r="H433" s="4"/>
      <c r="I433" s="60" t="str">
        <f t="shared" si="37"/>
        <v/>
      </c>
      <c r="J433" s="166" t="str">
        <f>IF(K433="","",INDEX('Otras referencias'!$AG:$AH,MATCH(K433,'Otras referencias'!$AG:$AG,0),2))</f>
        <v/>
      </c>
      <c r="K433" s="171"/>
      <c r="L433" s="58" t="str">
        <f>IF(J433="","",INDEX(referentes!$S:$W,MATCH(J433,referentes!$S:$S,0),1))</f>
        <v/>
      </c>
      <c r="M433" s="32"/>
      <c r="N433" s="43"/>
      <c r="O433" s="1"/>
      <c r="P433" s="225"/>
      <c r="Q433" s="226" t="str">
        <f>IF(P433="","",INDEX(referentes!$J:$K,MATCH(P433,referentes!$J:$J,0),2))</f>
        <v/>
      </c>
      <c r="R433" s="21"/>
      <c r="S433" s="26"/>
      <c r="T433" s="222"/>
      <c r="U433" s="223" t="str">
        <f>IF(T433="","",INDEX(referentes!D:E,MATCH(T433,referentes!D:D,0),2))</f>
        <v/>
      </c>
      <c r="V433" s="222"/>
      <c r="W433" s="224" t="str">
        <f>IF(V433="","",INDEX('Otras referencias'!AO:AQ,MATCH(V433,'Otras referencias'!AO:AO,0),2))</f>
        <v/>
      </c>
      <c r="X433" s="18"/>
      <c r="Y433" s="169" t="str">
        <f>IF(Z433="","",INDEX('Otras referencias'!H:I,MATCH(Z433,'Otras referencias'!I:I,0),1))</f>
        <v/>
      </c>
      <c r="Z433" s="171"/>
      <c r="AA433" s="21"/>
      <c r="AB433" s="11"/>
      <c r="AC433" s="169" t="str">
        <f>IF(AD433="","",INDEX('Otras referencias'!K:L,MATCH(AD433,'Otras referencias'!L:L,0),1))</f>
        <v/>
      </c>
      <c r="AD433" s="67"/>
      <c r="AE433" s="173" t="str">
        <f t="shared" si="38"/>
        <v>---</v>
      </c>
      <c r="AI433" s="59" t="str">
        <f>IF(V433="","",INDEX('Otras referencias'!AO:AQ,MATCH(V433,'Otras referencias'!AO:AO,0),3))</f>
        <v/>
      </c>
      <c r="AJ433" s="59" t="str">
        <f>IF(SUMPRODUCT(--EXACT(K433&amp;M433,$AJ$2:AJ432)),"",K433&amp;M433)</f>
        <v/>
      </c>
      <c r="AK433" s="59" t="str">
        <f>IF(SUMPRODUCT(--EXACT(K433&amp;M433,$AJ$2:AJ432)),"",MAX($AK$3:AK432)+1)</f>
        <v/>
      </c>
    </row>
    <row r="434" spans="1:37" s="59" customFormat="1" ht="15" x14ac:dyDescent="0.25">
      <c r="A434" s="10">
        <f t="shared" si="40"/>
        <v>1</v>
      </c>
      <c r="B434" s="55" t="str">
        <f t="shared" si="41"/>
        <v/>
      </c>
      <c r="C434" s="55">
        <v>432</v>
      </c>
      <c r="D434" s="55" t="str">
        <f t="shared" si="39"/>
        <v/>
      </c>
      <c r="E434" s="56" t="str">
        <f t="shared" si="36"/>
        <v/>
      </c>
      <c r="F434" s="34" t="str">
        <f>IF(L434&lt;&gt;"",CONCATENATE(DIGITADOR!$B$2,$A$2,DIGITADOR!$M$1,A434),"")</f>
        <v/>
      </c>
      <c r="G434" s="36"/>
      <c r="H434" s="4"/>
      <c r="I434" s="60" t="str">
        <f t="shared" si="37"/>
        <v/>
      </c>
      <c r="J434" s="166" t="str">
        <f>IF(K434="","",INDEX('Otras referencias'!$AG:$AH,MATCH(K434,'Otras referencias'!$AG:$AG,0),2))</f>
        <v/>
      </c>
      <c r="K434" s="171"/>
      <c r="L434" s="58" t="str">
        <f>IF(J434="","",INDEX(referentes!$S:$W,MATCH(J434,referentes!$S:$S,0),1))</f>
        <v/>
      </c>
      <c r="M434" s="32"/>
      <c r="N434" s="42"/>
      <c r="O434" s="1"/>
      <c r="P434" s="225"/>
      <c r="Q434" s="226" t="str">
        <f>IF(P434="","",INDEX(referentes!$J:$K,MATCH(P434,referentes!$J:$J,0),2))</f>
        <v/>
      </c>
      <c r="R434" s="20"/>
      <c r="S434" s="26"/>
      <c r="T434" s="222"/>
      <c r="U434" s="223" t="str">
        <f>IF(T434="","",INDEX(referentes!D:E,MATCH(T434,referentes!D:D,0),2))</f>
        <v/>
      </c>
      <c r="V434" s="222"/>
      <c r="W434" s="224" t="str">
        <f>IF(V434="","",INDEX('Otras referencias'!AO:AQ,MATCH(V434,'Otras referencias'!AO:AO,0),2))</f>
        <v/>
      </c>
      <c r="X434" s="18"/>
      <c r="Y434" s="169" t="str">
        <f>IF(Z434="","",INDEX('Otras referencias'!H:I,MATCH(Z434,'Otras referencias'!I:I,0),1))</f>
        <v/>
      </c>
      <c r="Z434" s="171"/>
      <c r="AA434" s="20"/>
      <c r="AB434" s="12"/>
      <c r="AC434" s="169" t="str">
        <f>IF(AD434="","",INDEX('Otras referencias'!K:L,MATCH(AD434,'Otras referencias'!L:L,0),1))</f>
        <v/>
      </c>
      <c r="AD434" s="67"/>
      <c r="AE434" s="173" t="str">
        <f t="shared" si="38"/>
        <v>---</v>
      </c>
      <c r="AI434" s="59" t="str">
        <f>IF(V434="","",INDEX('Otras referencias'!AO:AQ,MATCH(V434,'Otras referencias'!AO:AO,0),3))</f>
        <v/>
      </c>
      <c r="AJ434" s="59" t="str">
        <f>IF(SUMPRODUCT(--EXACT(K434&amp;M434,$AJ$2:AJ433)),"",K434&amp;M434)</f>
        <v/>
      </c>
      <c r="AK434" s="59" t="str">
        <f>IF(SUMPRODUCT(--EXACT(K434&amp;M434,$AJ$2:AJ433)),"",MAX($AK$3:AK433)+1)</f>
        <v/>
      </c>
    </row>
    <row r="435" spans="1:37" s="59" customFormat="1" ht="15" x14ac:dyDescent="0.25">
      <c r="A435" s="10">
        <f t="shared" si="40"/>
        <v>1</v>
      </c>
      <c r="B435" s="55" t="str">
        <f t="shared" si="41"/>
        <v/>
      </c>
      <c r="C435" s="55">
        <v>433</v>
      </c>
      <c r="D435" s="55" t="str">
        <f t="shared" si="39"/>
        <v/>
      </c>
      <c r="E435" s="56" t="str">
        <f t="shared" si="36"/>
        <v/>
      </c>
      <c r="F435" s="34" t="str">
        <f>IF(L435&lt;&gt;"",CONCATENATE(DIGITADOR!$B$2,$A$2,DIGITADOR!$M$1,A435),"")</f>
        <v/>
      </c>
      <c r="G435" s="37"/>
      <c r="H435" s="4"/>
      <c r="I435" s="60" t="str">
        <f t="shared" si="37"/>
        <v/>
      </c>
      <c r="J435" s="166" t="str">
        <f>IF(K435="","",INDEX('Otras referencias'!$AG:$AH,MATCH(K435,'Otras referencias'!$AG:$AG,0),2))</f>
        <v/>
      </c>
      <c r="K435" s="171"/>
      <c r="L435" s="58" t="str">
        <f>IF(J435="","",INDEX(referentes!$S:$W,MATCH(J435,referentes!$S:$S,0),1))</f>
        <v/>
      </c>
      <c r="M435" s="32"/>
      <c r="N435" s="43"/>
      <c r="O435" s="1"/>
      <c r="P435" s="225"/>
      <c r="Q435" s="226" t="str">
        <f>IF(P435="","",INDEX(referentes!$J:$K,MATCH(P435,referentes!$J:$J,0),2))</f>
        <v/>
      </c>
      <c r="R435" s="21"/>
      <c r="S435" s="26"/>
      <c r="T435" s="222"/>
      <c r="U435" s="223" t="str">
        <f>IF(T435="","",INDEX(referentes!D:E,MATCH(T435,referentes!D:D,0),2))</f>
        <v/>
      </c>
      <c r="V435" s="222"/>
      <c r="W435" s="224" t="str">
        <f>IF(V435="","",INDEX('Otras referencias'!AO:AQ,MATCH(V435,'Otras referencias'!AO:AO,0),2))</f>
        <v/>
      </c>
      <c r="X435" s="18"/>
      <c r="Y435" s="169" t="str">
        <f>IF(Z435="","",INDEX('Otras referencias'!H:I,MATCH(Z435,'Otras referencias'!I:I,0),1))</f>
        <v/>
      </c>
      <c r="Z435" s="171"/>
      <c r="AA435" s="21"/>
      <c r="AB435" s="11"/>
      <c r="AC435" s="169" t="str">
        <f>IF(AD435="","",INDEX('Otras referencias'!K:L,MATCH(AD435,'Otras referencias'!L:L,0),1))</f>
        <v/>
      </c>
      <c r="AD435" s="67"/>
      <c r="AE435" s="173" t="str">
        <f t="shared" si="38"/>
        <v>---</v>
      </c>
      <c r="AI435" s="59" t="str">
        <f>IF(V435="","",INDEX('Otras referencias'!AO:AQ,MATCH(V435,'Otras referencias'!AO:AO,0),3))</f>
        <v/>
      </c>
      <c r="AJ435" s="59" t="str">
        <f>IF(SUMPRODUCT(--EXACT(K435&amp;M435,$AJ$2:AJ434)),"",K435&amp;M435)</f>
        <v/>
      </c>
      <c r="AK435" s="59" t="str">
        <f>IF(SUMPRODUCT(--EXACT(K435&amp;M435,$AJ$2:AJ434)),"",MAX($AK$3:AK434)+1)</f>
        <v/>
      </c>
    </row>
    <row r="436" spans="1:37" s="59" customFormat="1" ht="15" x14ac:dyDescent="0.25">
      <c r="A436" s="10">
        <f t="shared" si="40"/>
        <v>1</v>
      </c>
      <c r="B436" s="55" t="str">
        <f t="shared" si="41"/>
        <v/>
      </c>
      <c r="C436" s="55">
        <v>434</v>
      </c>
      <c r="D436" s="55" t="str">
        <f t="shared" si="39"/>
        <v/>
      </c>
      <c r="E436" s="56" t="str">
        <f t="shared" si="36"/>
        <v/>
      </c>
      <c r="F436" s="34" t="str">
        <f>IF(L436&lt;&gt;"",CONCATENATE(DIGITADOR!$B$2,$A$2,DIGITADOR!$M$1,A436),"")</f>
        <v/>
      </c>
      <c r="G436" s="36"/>
      <c r="H436" s="4"/>
      <c r="I436" s="60" t="str">
        <f t="shared" si="37"/>
        <v/>
      </c>
      <c r="J436" s="166" t="str">
        <f>IF(K436="","",INDEX('Otras referencias'!$AG:$AH,MATCH(K436,'Otras referencias'!$AG:$AG,0),2))</f>
        <v/>
      </c>
      <c r="K436" s="171"/>
      <c r="L436" s="58" t="str">
        <f>IF(J436="","",INDEX(referentes!$S:$W,MATCH(J436,referentes!$S:$S,0),1))</f>
        <v/>
      </c>
      <c r="M436" s="32"/>
      <c r="N436" s="42"/>
      <c r="O436" s="1"/>
      <c r="P436" s="225"/>
      <c r="Q436" s="226" t="str">
        <f>IF(P436="","",INDEX(referentes!$J:$K,MATCH(P436,referentes!$J:$J,0),2))</f>
        <v/>
      </c>
      <c r="R436" s="20"/>
      <c r="S436" s="26"/>
      <c r="T436" s="222"/>
      <c r="U436" s="223" t="str">
        <f>IF(T436="","",INDEX(referentes!D:E,MATCH(T436,referentes!D:D,0),2))</f>
        <v/>
      </c>
      <c r="V436" s="222"/>
      <c r="W436" s="224" t="str">
        <f>IF(V436="","",INDEX('Otras referencias'!AO:AQ,MATCH(V436,'Otras referencias'!AO:AO,0),2))</f>
        <v/>
      </c>
      <c r="X436" s="18"/>
      <c r="Y436" s="169" t="str">
        <f>IF(Z436="","",INDEX('Otras referencias'!H:I,MATCH(Z436,'Otras referencias'!I:I,0),1))</f>
        <v/>
      </c>
      <c r="Z436" s="171"/>
      <c r="AA436" s="20"/>
      <c r="AB436" s="12"/>
      <c r="AC436" s="169" t="str">
        <f>IF(AD436="","",INDEX('Otras referencias'!K:L,MATCH(AD436,'Otras referencias'!L:L,0),1))</f>
        <v/>
      </c>
      <c r="AD436" s="67"/>
      <c r="AE436" s="173" t="str">
        <f t="shared" si="38"/>
        <v>---</v>
      </c>
      <c r="AI436" s="59" t="str">
        <f>IF(V436="","",INDEX('Otras referencias'!AO:AQ,MATCH(V436,'Otras referencias'!AO:AO,0),3))</f>
        <v/>
      </c>
      <c r="AJ436" s="59" t="str">
        <f>IF(SUMPRODUCT(--EXACT(K436&amp;M436,$AJ$2:AJ435)),"",K436&amp;M436)</f>
        <v/>
      </c>
      <c r="AK436" s="59" t="str">
        <f>IF(SUMPRODUCT(--EXACT(K436&amp;M436,$AJ$2:AJ435)),"",MAX($AK$3:AK435)+1)</f>
        <v/>
      </c>
    </row>
    <row r="437" spans="1:37" s="59" customFormat="1" ht="15" x14ac:dyDescent="0.25">
      <c r="A437" s="10">
        <f t="shared" si="40"/>
        <v>1</v>
      </c>
      <c r="B437" s="55" t="str">
        <f t="shared" si="41"/>
        <v/>
      </c>
      <c r="C437" s="55">
        <v>435</v>
      </c>
      <c r="D437" s="55" t="str">
        <f t="shared" si="39"/>
        <v/>
      </c>
      <c r="E437" s="56" t="str">
        <f t="shared" si="36"/>
        <v/>
      </c>
      <c r="F437" s="34" t="str">
        <f>IF(L437&lt;&gt;"",CONCATENATE(DIGITADOR!$B$2,$A$2,DIGITADOR!$M$1,A437),"")</f>
        <v/>
      </c>
      <c r="G437" s="37"/>
      <c r="H437" s="4"/>
      <c r="I437" s="60" t="str">
        <f t="shared" si="37"/>
        <v/>
      </c>
      <c r="J437" s="166" t="str">
        <f>IF(K437="","",INDEX('Otras referencias'!$AG:$AH,MATCH(K437,'Otras referencias'!$AG:$AG,0),2))</f>
        <v/>
      </c>
      <c r="K437" s="171"/>
      <c r="L437" s="58" t="str">
        <f>IF(J437="","",INDEX(referentes!$S:$W,MATCH(J437,referentes!$S:$S,0),1))</f>
        <v/>
      </c>
      <c r="M437" s="32"/>
      <c r="N437" s="43"/>
      <c r="O437" s="1"/>
      <c r="P437" s="225"/>
      <c r="Q437" s="226" t="str">
        <f>IF(P437="","",INDEX(referentes!$J:$K,MATCH(P437,referentes!$J:$J,0),2))</f>
        <v/>
      </c>
      <c r="R437" s="21"/>
      <c r="S437" s="26"/>
      <c r="T437" s="222"/>
      <c r="U437" s="223" t="str">
        <f>IF(T437="","",INDEX(referentes!D:E,MATCH(T437,referentes!D:D,0),2))</f>
        <v/>
      </c>
      <c r="V437" s="222"/>
      <c r="W437" s="224" t="str">
        <f>IF(V437="","",INDEX('Otras referencias'!AO:AQ,MATCH(V437,'Otras referencias'!AO:AO,0),2))</f>
        <v/>
      </c>
      <c r="X437" s="18"/>
      <c r="Y437" s="169" t="str">
        <f>IF(Z437="","",INDEX('Otras referencias'!H:I,MATCH(Z437,'Otras referencias'!I:I,0),1))</f>
        <v/>
      </c>
      <c r="Z437" s="171"/>
      <c r="AA437" s="21"/>
      <c r="AB437" s="11"/>
      <c r="AC437" s="169" t="str">
        <f>IF(AD437="","",INDEX('Otras referencias'!K:L,MATCH(AD437,'Otras referencias'!L:L,0),1))</f>
        <v/>
      </c>
      <c r="AD437" s="67"/>
      <c r="AE437" s="173" t="str">
        <f t="shared" si="38"/>
        <v>---</v>
      </c>
      <c r="AI437" s="59" t="str">
        <f>IF(V437="","",INDEX('Otras referencias'!AO:AQ,MATCH(V437,'Otras referencias'!AO:AO,0),3))</f>
        <v/>
      </c>
      <c r="AJ437" s="59" t="str">
        <f>IF(SUMPRODUCT(--EXACT(K437&amp;M437,$AJ$2:AJ436)),"",K437&amp;M437)</f>
        <v/>
      </c>
      <c r="AK437" s="59" t="str">
        <f>IF(SUMPRODUCT(--EXACT(K437&amp;M437,$AJ$2:AJ436)),"",MAX($AK$3:AK436)+1)</f>
        <v/>
      </c>
    </row>
    <row r="438" spans="1:37" s="59" customFormat="1" ht="15" x14ac:dyDescent="0.25">
      <c r="A438" s="10">
        <f t="shared" si="40"/>
        <v>1</v>
      </c>
      <c r="B438" s="55" t="str">
        <f t="shared" si="41"/>
        <v/>
      </c>
      <c r="C438" s="55">
        <v>436</v>
      </c>
      <c r="D438" s="55" t="str">
        <f t="shared" si="39"/>
        <v/>
      </c>
      <c r="E438" s="56" t="str">
        <f t="shared" si="36"/>
        <v/>
      </c>
      <c r="F438" s="34" t="str">
        <f>IF(L438&lt;&gt;"",CONCATENATE(DIGITADOR!$B$2,$A$2,DIGITADOR!$M$1,A438),"")</f>
        <v/>
      </c>
      <c r="G438" s="36"/>
      <c r="H438" s="4"/>
      <c r="I438" s="60" t="str">
        <f t="shared" si="37"/>
        <v/>
      </c>
      <c r="J438" s="166" t="str">
        <f>IF(K438="","",INDEX('Otras referencias'!$AG:$AH,MATCH(K438,'Otras referencias'!$AG:$AG,0),2))</f>
        <v/>
      </c>
      <c r="K438" s="171"/>
      <c r="L438" s="58" t="str">
        <f>IF(J438="","",INDEX(referentes!$S:$W,MATCH(J438,referentes!$S:$S,0),1))</f>
        <v/>
      </c>
      <c r="M438" s="32"/>
      <c r="N438" s="42"/>
      <c r="O438" s="1"/>
      <c r="P438" s="225"/>
      <c r="Q438" s="226" t="str">
        <f>IF(P438="","",INDEX(referentes!$J:$K,MATCH(P438,referentes!$J:$J,0),2))</f>
        <v/>
      </c>
      <c r="R438" s="20"/>
      <c r="S438" s="26"/>
      <c r="T438" s="222"/>
      <c r="U438" s="223" t="str">
        <f>IF(T438="","",INDEX(referentes!D:E,MATCH(T438,referentes!D:D,0),2))</f>
        <v/>
      </c>
      <c r="V438" s="222"/>
      <c r="W438" s="224" t="str">
        <f>IF(V438="","",INDEX('Otras referencias'!AO:AQ,MATCH(V438,'Otras referencias'!AO:AO,0),2))</f>
        <v/>
      </c>
      <c r="X438" s="18"/>
      <c r="Y438" s="169" t="str">
        <f>IF(Z438="","",INDEX('Otras referencias'!H:I,MATCH(Z438,'Otras referencias'!I:I,0),1))</f>
        <v/>
      </c>
      <c r="Z438" s="171"/>
      <c r="AA438" s="20"/>
      <c r="AB438" s="12"/>
      <c r="AC438" s="169" t="str">
        <f>IF(AD438="","",INDEX('Otras referencias'!K:L,MATCH(AD438,'Otras referencias'!L:L,0),1))</f>
        <v/>
      </c>
      <c r="AD438" s="67"/>
      <c r="AE438" s="173" t="str">
        <f t="shared" si="38"/>
        <v>---</v>
      </c>
      <c r="AI438" s="59" t="str">
        <f>IF(V438="","",INDEX('Otras referencias'!AO:AQ,MATCH(V438,'Otras referencias'!AO:AO,0),3))</f>
        <v/>
      </c>
      <c r="AJ438" s="59" t="str">
        <f>IF(SUMPRODUCT(--EXACT(K438&amp;M438,$AJ$2:AJ437)),"",K438&amp;M438)</f>
        <v/>
      </c>
      <c r="AK438" s="59" t="str">
        <f>IF(SUMPRODUCT(--EXACT(K438&amp;M438,$AJ$2:AJ437)),"",MAX($AK$3:AK437)+1)</f>
        <v/>
      </c>
    </row>
    <row r="439" spans="1:37" s="59" customFormat="1" ht="15" x14ac:dyDescent="0.25">
      <c r="A439" s="10">
        <f t="shared" si="40"/>
        <v>1</v>
      </c>
      <c r="B439" s="55" t="str">
        <f t="shared" si="41"/>
        <v/>
      </c>
      <c r="C439" s="55">
        <v>437</v>
      </c>
      <c r="D439" s="55" t="str">
        <f t="shared" si="39"/>
        <v/>
      </c>
      <c r="E439" s="56" t="str">
        <f t="shared" si="36"/>
        <v/>
      </c>
      <c r="F439" s="34" t="str">
        <f>IF(L439&lt;&gt;"",CONCATENATE(DIGITADOR!$B$2,$A$2,DIGITADOR!$M$1,A439),"")</f>
        <v/>
      </c>
      <c r="G439" s="37"/>
      <c r="H439" s="4"/>
      <c r="I439" s="60" t="str">
        <f t="shared" si="37"/>
        <v/>
      </c>
      <c r="J439" s="166" t="str">
        <f>IF(K439="","",INDEX('Otras referencias'!$AG:$AH,MATCH(K439,'Otras referencias'!$AG:$AG,0),2))</f>
        <v/>
      </c>
      <c r="K439" s="171"/>
      <c r="L439" s="58" t="str">
        <f>IF(J439="","",INDEX(referentes!$S:$W,MATCH(J439,referentes!$S:$S,0),1))</f>
        <v/>
      </c>
      <c r="M439" s="32"/>
      <c r="N439" s="43"/>
      <c r="O439" s="1"/>
      <c r="P439" s="225"/>
      <c r="Q439" s="226" t="str">
        <f>IF(P439="","",INDEX(referentes!$J:$K,MATCH(P439,referentes!$J:$J,0),2))</f>
        <v/>
      </c>
      <c r="R439" s="21"/>
      <c r="S439" s="26"/>
      <c r="T439" s="222"/>
      <c r="U439" s="223" t="str">
        <f>IF(T439="","",INDEX(referentes!D:E,MATCH(T439,referentes!D:D,0),2))</f>
        <v/>
      </c>
      <c r="V439" s="222"/>
      <c r="W439" s="224" t="str">
        <f>IF(V439="","",INDEX('Otras referencias'!AO:AQ,MATCH(V439,'Otras referencias'!AO:AO,0),2))</f>
        <v/>
      </c>
      <c r="X439" s="18"/>
      <c r="Y439" s="169" t="str">
        <f>IF(Z439="","",INDEX('Otras referencias'!H:I,MATCH(Z439,'Otras referencias'!I:I,0),1))</f>
        <v/>
      </c>
      <c r="Z439" s="171"/>
      <c r="AA439" s="21"/>
      <c r="AB439" s="11"/>
      <c r="AC439" s="169" t="str">
        <f>IF(AD439="","",INDEX('Otras referencias'!K:L,MATCH(AD439,'Otras referencias'!L:L,0),1))</f>
        <v/>
      </c>
      <c r="AD439" s="67"/>
      <c r="AE439" s="173" t="str">
        <f t="shared" si="38"/>
        <v>---</v>
      </c>
      <c r="AI439" s="59" t="str">
        <f>IF(V439="","",INDEX('Otras referencias'!AO:AQ,MATCH(V439,'Otras referencias'!AO:AO,0),3))</f>
        <v/>
      </c>
      <c r="AJ439" s="59" t="str">
        <f>IF(SUMPRODUCT(--EXACT(K439&amp;M439,$AJ$2:AJ438)),"",K439&amp;M439)</f>
        <v/>
      </c>
      <c r="AK439" s="59" t="str">
        <f>IF(SUMPRODUCT(--EXACT(K439&amp;M439,$AJ$2:AJ438)),"",MAX($AK$3:AK438)+1)</f>
        <v/>
      </c>
    </row>
    <row r="440" spans="1:37" s="59" customFormat="1" ht="15" x14ac:dyDescent="0.25">
      <c r="A440" s="10">
        <f t="shared" si="40"/>
        <v>1</v>
      </c>
      <c r="B440" s="55" t="str">
        <f t="shared" si="41"/>
        <v/>
      </c>
      <c r="C440" s="55">
        <v>438</v>
      </c>
      <c r="D440" s="55" t="str">
        <f t="shared" si="39"/>
        <v/>
      </c>
      <c r="E440" s="56" t="str">
        <f t="shared" si="36"/>
        <v/>
      </c>
      <c r="F440" s="34" t="str">
        <f>IF(L440&lt;&gt;"",CONCATENATE(DIGITADOR!$B$2,$A$2,DIGITADOR!$M$1,A440),"")</f>
        <v/>
      </c>
      <c r="G440" s="36"/>
      <c r="H440" s="4"/>
      <c r="I440" s="60" t="str">
        <f t="shared" si="37"/>
        <v/>
      </c>
      <c r="J440" s="166" t="str">
        <f>IF(K440="","",INDEX('Otras referencias'!$AG:$AH,MATCH(K440,'Otras referencias'!$AG:$AG,0),2))</f>
        <v/>
      </c>
      <c r="K440" s="171"/>
      <c r="L440" s="58" t="str">
        <f>IF(J440="","",INDEX(referentes!$S:$W,MATCH(J440,referentes!$S:$S,0),1))</f>
        <v/>
      </c>
      <c r="M440" s="32"/>
      <c r="N440" s="42"/>
      <c r="O440" s="1"/>
      <c r="P440" s="225"/>
      <c r="Q440" s="226" t="str">
        <f>IF(P440="","",INDEX(referentes!$J:$K,MATCH(P440,referentes!$J:$J,0),2))</f>
        <v/>
      </c>
      <c r="R440" s="20"/>
      <c r="S440" s="26"/>
      <c r="T440" s="222"/>
      <c r="U440" s="223" t="str">
        <f>IF(T440="","",INDEX(referentes!D:E,MATCH(T440,referentes!D:D,0),2))</f>
        <v/>
      </c>
      <c r="V440" s="222"/>
      <c r="W440" s="224" t="str">
        <f>IF(V440="","",INDEX('Otras referencias'!AO:AQ,MATCH(V440,'Otras referencias'!AO:AO,0),2))</f>
        <v/>
      </c>
      <c r="X440" s="18"/>
      <c r="Y440" s="169" t="str">
        <f>IF(Z440="","",INDEX('Otras referencias'!H:I,MATCH(Z440,'Otras referencias'!I:I,0),1))</f>
        <v/>
      </c>
      <c r="Z440" s="171"/>
      <c r="AA440" s="20"/>
      <c r="AB440" s="12"/>
      <c r="AC440" s="169" t="str">
        <f>IF(AD440="","",INDEX('Otras referencias'!K:L,MATCH(AD440,'Otras referencias'!L:L,0),1))</f>
        <v/>
      </c>
      <c r="AD440" s="67"/>
      <c r="AE440" s="173" t="str">
        <f t="shared" si="38"/>
        <v>---</v>
      </c>
      <c r="AI440" s="59" t="str">
        <f>IF(V440="","",INDEX('Otras referencias'!AO:AQ,MATCH(V440,'Otras referencias'!AO:AO,0),3))</f>
        <v/>
      </c>
      <c r="AJ440" s="59" t="str">
        <f>IF(SUMPRODUCT(--EXACT(K440&amp;M440,$AJ$2:AJ439)),"",K440&amp;M440)</f>
        <v/>
      </c>
      <c r="AK440" s="59" t="str">
        <f>IF(SUMPRODUCT(--EXACT(K440&amp;M440,$AJ$2:AJ439)),"",MAX($AK$3:AK439)+1)</f>
        <v/>
      </c>
    </row>
    <row r="441" spans="1:37" s="59" customFormat="1" ht="15" x14ac:dyDescent="0.25">
      <c r="A441" s="10">
        <f t="shared" si="40"/>
        <v>1</v>
      </c>
      <c r="B441" s="55" t="str">
        <f t="shared" si="41"/>
        <v/>
      </c>
      <c r="C441" s="55">
        <v>439</v>
      </c>
      <c r="D441" s="55" t="str">
        <f t="shared" si="39"/>
        <v/>
      </c>
      <c r="E441" s="56" t="str">
        <f t="shared" si="36"/>
        <v/>
      </c>
      <c r="F441" s="34" t="str">
        <f>IF(L441&lt;&gt;"",CONCATENATE(DIGITADOR!$B$2,$A$2,DIGITADOR!$M$1,A441),"")</f>
        <v/>
      </c>
      <c r="G441" s="37"/>
      <c r="H441" s="4"/>
      <c r="I441" s="60" t="str">
        <f t="shared" si="37"/>
        <v/>
      </c>
      <c r="J441" s="166" t="str">
        <f>IF(K441="","",INDEX('Otras referencias'!$AG:$AH,MATCH(K441,'Otras referencias'!$AG:$AG,0),2))</f>
        <v/>
      </c>
      <c r="K441" s="171"/>
      <c r="L441" s="58" t="str">
        <f>IF(J441="","",INDEX(referentes!$S:$W,MATCH(J441,referentes!$S:$S,0),1))</f>
        <v/>
      </c>
      <c r="M441" s="32"/>
      <c r="N441" s="43"/>
      <c r="O441" s="1"/>
      <c r="P441" s="225"/>
      <c r="Q441" s="226" t="str">
        <f>IF(P441="","",INDEX(referentes!$J:$K,MATCH(P441,referentes!$J:$J,0),2))</f>
        <v/>
      </c>
      <c r="R441" s="21"/>
      <c r="S441" s="26"/>
      <c r="T441" s="222"/>
      <c r="U441" s="223" t="str">
        <f>IF(T441="","",INDEX(referentes!D:E,MATCH(T441,referentes!D:D,0),2))</f>
        <v/>
      </c>
      <c r="V441" s="222"/>
      <c r="W441" s="224" t="str">
        <f>IF(V441="","",INDEX('Otras referencias'!AO:AQ,MATCH(V441,'Otras referencias'!AO:AO,0),2))</f>
        <v/>
      </c>
      <c r="X441" s="18"/>
      <c r="Y441" s="169" t="str">
        <f>IF(Z441="","",INDEX('Otras referencias'!H:I,MATCH(Z441,'Otras referencias'!I:I,0),1))</f>
        <v/>
      </c>
      <c r="Z441" s="171"/>
      <c r="AA441" s="21"/>
      <c r="AB441" s="11"/>
      <c r="AC441" s="169" t="str">
        <f>IF(AD441="","",INDEX('Otras referencias'!K:L,MATCH(AD441,'Otras referencias'!L:L,0),1))</f>
        <v/>
      </c>
      <c r="AD441" s="67"/>
      <c r="AE441" s="173" t="str">
        <f t="shared" si="38"/>
        <v>---</v>
      </c>
      <c r="AI441" s="59" t="str">
        <f>IF(V441="","",INDEX('Otras referencias'!AO:AQ,MATCH(V441,'Otras referencias'!AO:AO,0),3))</f>
        <v/>
      </c>
      <c r="AJ441" s="59" t="str">
        <f>IF(SUMPRODUCT(--EXACT(K441&amp;M441,$AJ$2:AJ440)),"",K441&amp;M441)</f>
        <v/>
      </c>
      <c r="AK441" s="59" t="str">
        <f>IF(SUMPRODUCT(--EXACT(K441&amp;M441,$AJ$2:AJ440)),"",MAX($AK$3:AK440)+1)</f>
        <v/>
      </c>
    </row>
    <row r="442" spans="1:37" s="59" customFormat="1" ht="15" x14ac:dyDescent="0.25">
      <c r="A442" s="10">
        <f t="shared" si="40"/>
        <v>1</v>
      </c>
      <c r="B442" s="55" t="str">
        <f t="shared" si="41"/>
        <v/>
      </c>
      <c r="C442" s="55">
        <v>440</v>
      </c>
      <c r="D442" s="55" t="str">
        <f t="shared" si="39"/>
        <v/>
      </c>
      <c r="E442" s="56" t="str">
        <f t="shared" si="36"/>
        <v/>
      </c>
      <c r="F442" s="34" t="str">
        <f>IF(L442&lt;&gt;"",CONCATENATE(DIGITADOR!$B$2,$A$2,DIGITADOR!$M$1,A442),"")</f>
        <v/>
      </c>
      <c r="G442" s="36"/>
      <c r="H442" s="4"/>
      <c r="I442" s="60" t="str">
        <f t="shared" si="37"/>
        <v/>
      </c>
      <c r="J442" s="166" t="str">
        <f>IF(K442="","",INDEX('Otras referencias'!$AG:$AH,MATCH(K442,'Otras referencias'!$AG:$AG,0),2))</f>
        <v/>
      </c>
      <c r="K442" s="171"/>
      <c r="L442" s="58" t="str">
        <f>IF(J442="","",INDEX(referentes!$S:$W,MATCH(J442,referentes!$S:$S,0),1))</f>
        <v/>
      </c>
      <c r="M442" s="32"/>
      <c r="N442" s="42"/>
      <c r="O442" s="1"/>
      <c r="P442" s="225"/>
      <c r="Q442" s="226" t="str">
        <f>IF(P442="","",INDEX(referentes!$J:$K,MATCH(P442,referentes!$J:$J,0),2))</f>
        <v/>
      </c>
      <c r="R442" s="20"/>
      <c r="S442" s="26"/>
      <c r="T442" s="222"/>
      <c r="U442" s="223" t="str">
        <f>IF(T442="","",INDEX(referentes!D:E,MATCH(T442,referentes!D:D,0),2))</f>
        <v/>
      </c>
      <c r="V442" s="222"/>
      <c r="W442" s="224" t="str">
        <f>IF(V442="","",INDEX('Otras referencias'!AO:AQ,MATCH(V442,'Otras referencias'!AO:AO,0),2))</f>
        <v/>
      </c>
      <c r="X442" s="18"/>
      <c r="Y442" s="169" t="str">
        <f>IF(Z442="","",INDEX('Otras referencias'!H:I,MATCH(Z442,'Otras referencias'!I:I,0),1))</f>
        <v/>
      </c>
      <c r="Z442" s="171"/>
      <c r="AA442" s="20"/>
      <c r="AB442" s="12"/>
      <c r="AC442" s="169" t="str">
        <f>IF(AD442="","",INDEX('Otras referencias'!K:L,MATCH(AD442,'Otras referencias'!L:L,0),1))</f>
        <v/>
      </c>
      <c r="AD442" s="67"/>
      <c r="AE442" s="173" t="str">
        <f t="shared" si="38"/>
        <v>---</v>
      </c>
      <c r="AI442" s="59" t="str">
        <f>IF(V442="","",INDEX('Otras referencias'!AO:AQ,MATCH(V442,'Otras referencias'!AO:AO,0),3))</f>
        <v/>
      </c>
      <c r="AJ442" s="59" t="str">
        <f>IF(SUMPRODUCT(--EXACT(K442&amp;M442,$AJ$2:AJ441)),"",K442&amp;M442)</f>
        <v/>
      </c>
      <c r="AK442" s="59" t="str">
        <f>IF(SUMPRODUCT(--EXACT(K442&amp;M442,$AJ$2:AJ441)),"",MAX($AK$3:AK441)+1)</f>
        <v/>
      </c>
    </row>
    <row r="443" spans="1:37" s="59" customFormat="1" ht="15" x14ac:dyDescent="0.25">
      <c r="A443" s="10">
        <f t="shared" si="40"/>
        <v>1</v>
      </c>
      <c r="B443" s="55" t="str">
        <f t="shared" si="41"/>
        <v/>
      </c>
      <c r="C443" s="55">
        <v>441</v>
      </c>
      <c r="D443" s="55" t="str">
        <f t="shared" si="39"/>
        <v/>
      </c>
      <c r="E443" s="56" t="str">
        <f t="shared" si="36"/>
        <v/>
      </c>
      <c r="F443" s="34" t="str">
        <f>IF(L443&lt;&gt;"",CONCATENATE(DIGITADOR!$B$2,$A$2,DIGITADOR!$M$1,A443),"")</f>
        <v/>
      </c>
      <c r="G443" s="37"/>
      <c r="H443" s="4"/>
      <c r="I443" s="60" t="str">
        <f t="shared" si="37"/>
        <v/>
      </c>
      <c r="J443" s="166" t="str">
        <f>IF(K443="","",INDEX('Otras referencias'!$AG:$AH,MATCH(K443,'Otras referencias'!$AG:$AG,0),2))</f>
        <v/>
      </c>
      <c r="K443" s="171"/>
      <c r="L443" s="58" t="str">
        <f>IF(J443="","",INDEX(referentes!$S:$W,MATCH(J443,referentes!$S:$S,0),1))</f>
        <v/>
      </c>
      <c r="M443" s="32"/>
      <c r="N443" s="43"/>
      <c r="O443" s="1"/>
      <c r="P443" s="225"/>
      <c r="Q443" s="226" t="str">
        <f>IF(P443="","",INDEX(referentes!$J:$K,MATCH(P443,referentes!$J:$J,0),2))</f>
        <v/>
      </c>
      <c r="R443" s="21"/>
      <c r="S443" s="26"/>
      <c r="T443" s="222"/>
      <c r="U443" s="223" t="str">
        <f>IF(T443="","",INDEX(referentes!D:E,MATCH(T443,referentes!D:D,0),2))</f>
        <v/>
      </c>
      <c r="V443" s="222"/>
      <c r="W443" s="224" t="str">
        <f>IF(V443="","",INDEX('Otras referencias'!AO:AQ,MATCH(V443,'Otras referencias'!AO:AO,0),2))</f>
        <v/>
      </c>
      <c r="X443" s="18"/>
      <c r="Y443" s="169" t="str">
        <f>IF(Z443="","",INDEX('Otras referencias'!H:I,MATCH(Z443,'Otras referencias'!I:I,0),1))</f>
        <v/>
      </c>
      <c r="Z443" s="171"/>
      <c r="AA443" s="21"/>
      <c r="AB443" s="11"/>
      <c r="AC443" s="169" t="str">
        <f>IF(AD443="","",INDEX('Otras referencias'!K:L,MATCH(AD443,'Otras referencias'!L:L,0),1))</f>
        <v/>
      </c>
      <c r="AD443" s="67"/>
      <c r="AE443" s="173" t="str">
        <f t="shared" si="38"/>
        <v>---</v>
      </c>
      <c r="AI443" s="59" t="str">
        <f>IF(V443="","",INDEX('Otras referencias'!AO:AQ,MATCH(V443,'Otras referencias'!AO:AO,0),3))</f>
        <v/>
      </c>
      <c r="AJ443" s="59" t="str">
        <f>IF(SUMPRODUCT(--EXACT(K443&amp;M443,$AJ$2:AJ442)),"",K443&amp;M443)</f>
        <v/>
      </c>
      <c r="AK443" s="59" t="str">
        <f>IF(SUMPRODUCT(--EXACT(K443&amp;M443,$AJ$2:AJ442)),"",MAX($AK$3:AK442)+1)</f>
        <v/>
      </c>
    </row>
    <row r="444" spans="1:37" s="59" customFormat="1" ht="15" x14ac:dyDescent="0.25">
      <c r="A444" s="10">
        <f t="shared" si="40"/>
        <v>1</v>
      </c>
      <c r="B444" s="55" t="str">
        <f t="shared" si="41"/>
        <v/>
      </c>
      <c r="C444" s="55">
        <v>442</v>
      </c>
      <c r="D444" s="55" t="str">
        <f t="shared" si="39"/>
        <v/>
      </c>
      <c r="E444" s="56" t="str">
        <f t="shared" si="36"/>
        <v/>
      </c>
      <c r="F444" s="34" t="str">
        <f>IF(L444&lt;&gt;"",CONCATENATE(DIGITADOR!$B$2,$A$2,DIGITADOR!$M$1,A444),"")</f>
        <v/>
      </c>
      <c r="G444" s="36"/>
      <c r="H444" s="4"/>
      <c r="I444" s="60" t="str">
        <f t="shared" si="37"/>
        <v/>
      </c>
      <c r="J444" s="166" t="str">
        <f>IF(K444="","",INDEX('Otras referencias'!$AG:$AH,MATCH(K444,'Otras referencias'!$AG:$AG,0),2))</f>
        <v/>
      </c>
      <c r="K444" s="171"/>
      <c r="L444" s="58" t="str">
        <f>IF(J444="","",INDEX(referentes!$S:$W,MATCH(J444,referentes!$S:$S,0),1))</f>
        <v/>
      </c>
      <c r="M444" s="32"/>
      <c r="N444" s="42"/>
      <c r="O444" s="1"/>
      <c r="P444" s="225"/>
      <c r="Q444" s="226" t="str">
        <f>IF(P444="","",INDEX(referentes!$J:$K,MATCH(P444,referentes!$J:$J,0),2))</f>
        <v/>
      </c>
      <c r="R444" s="20"/>
      <c r="S444" s="26"/>
      <c r="T444" s="222"/>
      <c r="U444" s="223" t="str">
        <f>IF(T444="","",INDEX(referentes!D:E,MATCH(T444,referentes!D:D,0),2))</f>
        <v/>
      </c>
      <c r="V444" s="222"/>
      <c r="W444" s="224" t="str">
        <f>IF(V444="","",INDEX('Otras referencias'!AO:AQ,MATCH(V444,'Otras referencias'!AO:AO,0),2))</f>
        <v/>
      </c>
      <c r="X444" s="18"/>
      <c r="Y444" s="169" t="str">
        <f>IF(Z444="","",INDEX('Otras referencias'!H:I,MATCH(Z444,'Otras referencias'!I:I,0),1))</f>
        <v/>
      </c>
      <c r="Z444" s="171"/>
      <c r="AA444" s="20"/>
      <c r="AB444" s="12"/>
      <c r="AC444" s="169" t="str">
        <f>IF(AD444="","",INDEX('Otras referencias'!K:L,MATCH(AD444,'Otras referencias'!L:L,0),1))</f>
        <v/>
      </c>
      <c r="AD444" s="67"/>
      <c r="AE444" s="173" t="str">
        <f t="shared" si="38"/>
        <v>---</v>
      </c>
      <c r="AI444" s="59" t="str">
        <f>IF(V444="","",INDEX('Otras referencias'!AO:AQ,MATCH(V444,'Otras referencias'!AO:AO,0),3))</f>
        <v/>
      </c>
      <c r="AJ444" s="59" t="str">
        <f>IF(SUMPRODUCT(--EXACT(K444&amp;M444,$AJ$2:AJ443)),"",K444&amp;M444)</f>
        <v/>
      </c>
      <c r="AK444" s="59" t="str">
        <f>IF(SUMPRODUCT(--EXACT(K444&amp;M444,$AJ$2:AJ443)),"",MAX($AK$3:AK443)+1)</f>
        <v/>
      </c>
    </row>
    <row r="445" spans="1:37" s="59" customFormat="1" ht="15" x14ac:dyDescent="0.25">
      <c r="A445" s="10">
        <f t="shared" si="40"/>
        <v>1</v>
      </c>
      <c r="B445" s="55" t="str">
        <f t="shared" si="41"/>
        <v/>
      </c>
      <c r="C445" s="55">
        <v>443</v>
      </c>
      <c r="D445" s="55" t="str">
        <f t="shared" si="39"/>
        <v/>
      </c>
      <c r="E445" s="56" t="str">
        <f t="shared" si="36"/>
        <v/>
      </c>
      <c r="F445" s="34" t="str">
        <f>IF(L445&lt;&gt;"",CONCATENATE(DIGITADOR!$B$2,$A$2,DIGITADOR!$M$1,A445),"")</f>
        <v/>
      </c>
      <c r="G445" s="37"/>
      <c r="H445" s="4"/>
      <c r="I445" s="60" t="str">
        <f t="shared" si="37"/>
        <v/>
      </c>
      <c r="J445" s="166" t="str">
        <f>IF(K445="","",INDEX('Otras referencias'!$AG:$AH,MATCH(K445,'Otras referencias'!$AG:$AG,0),2))</f>
        <v/>
      </c>
      <c r="K445" s="171"/>
      <c r="L445" s="58" t="str">
        <f>IF(J445="","",INDEX(referentes!$S:$W,MATCH(J445,referentes!$S:$S,0),1))</f>
        <v/>
      </c>
      <c r="M445" s="32"/>
      <c r="N445" s="43"/>
      <c r="O445" s="1"/>
      <c r="P445" s="225"/>
      <c r="Q445" s="226" t="str">
        <f>IF(P445="","",INDEX(referentes!$J:$K,MATCH(P445,referentes!$J:$J,0),2))</f>
        <v/>
      </c>
      <c r="R445" s="21"/>
      <c r="S445" s="26"/>
      <c r="T445" s="222"/>
      <c r="U445" s="223" t="str">
        <f>IF(T445="","",INDEX(referentes!D:E,MATCH(T445,referentes!D:D,0),2))</f>
        <v/>
      </c>
      <c r="V445" s="222"/>
      <c r="W445" s="224" t="str">
        <f>IF(V445="","",INDEX('Otras referencias'!AO:AQ,MATCH(V445,'Otras referencias'!AO:AO,0),2))</f>
        <v/>
      </c>
      <c r="X445" s="18"/>
      <c r="Y445" s="169" t="str">
        <f>IF(Z445="","",INDEX('Otras referencias'!H:I,MATCH(Z445,'Otras referencias'!I:I,0),1))</f>
        <v/>
      </c>
      <c r="Z445" s="171"/>
      <c r="AA445" s="21"/>
      <c r="AB445" s="11"/>
      <c r="AC445" s="169" t="str">
        <f>IF(AD445="","",INDEX('Otras referencias'!K:L,MATCH(AD445,'Otras referencias'!L:L,0),1))</f>
        <v/>
      </c>
      <c r="AD445" s="67"/>
      <c r="AE445" s="173" t="str">
        <f t="shared" si="38"/>
        <v>---</v>
      </c>
      <c r="AI445" s="59" t="str">
        <f>IF(V445="","",INDEX('Otras referencias'!AO:AQ,MATCH(V445,'Otras referencias'!AO:AO,0),3))</f>
        <v/>
      </c>
      <c r="AJ445" s="59" t="str">
        <f>IF(SUMPRODUCT(--EXACT(K445&amp;M445,$AJ$2:AJ444)),"",K445&amp;M445)</f>
        <v/>
      </c>
      <c r="AK445" s="59" t="str">
        <f>IF(SUMPRODUCT(--EXACT(K445&amp;M445,$AJ$2:AJ444)),"",MAX($AK$3:AK444)+1)</f>
        <v/>
      </c>
    </row>
    <row r="446" spans="1:37" s="59" customFormat="1" ht="15" x14ac:dyDescent="0.25">
      <c r="A446" s="10">
        <f t="shared" si="40"/>
        <v>1</v>
      </c>
      <c r="B446" s="55" t="str">
        <f t="shared" si="41"/>
        <v/>
      </c>
      <c r="C446" s="55">
        <v>444</v>
      </c>
      <c r="D446" s="55" t="str">
        <f t="shared" si="39"/>
        <v/>
      </c>
      <c r="E446" s="56" t="str">
        <f t="shared" si="36"/>
        <v/>
      </c>
      <c r="F446" s="34" t="str">
        <f>IF(L446&lt;&gt;"",CONCATENATE(DIGITADOR!$B$2,$A$2,DIGITADOR!$M$1,A446),"")</f>
        <v/>
      </c>
      <c r="G446" s="36"/>
      <c r="H446" s="4"/>
      <c r="I446" s="60" t="str">
        <f t="shared" si="37"/>
        <v/>
      </c>
      <c r="J446" s="166" t="str">
        <f>IF(K446="","",INDEX('Otras referencias'!$AG:$AH,MATCH(K446,'Otras referencias'!$AG:$AG,0),2))</f>
        <v/>
      </c>
      <c r="K446" s="171"/>
      <c r="L446" s="58" t="str">
        <f>IF(J446="","",INDEX(referentes!$S:$W,MATCH(J446,referentes!$S:$S,0),1))</f>
        <v/>
      </c>
      <c r="M446" s="32"/>
      <c r="N446" s="42"/>
      <c r="O446" s="1"/>
      <c r="P446" s="225"/>
      <c r="Q446" s="226" t="str">
        <f>IF(P446="","",INDEX(referentes!$J:$K,MATCH(P446,referentes!$J:$J,0),2))</f>
        <v/>
      </c>
      <c r="R446" s="20"/>
      <c r="S446" s="26"/>
      <c r="T446" s="222"/>
      <c r="U446" s="223" t="str">
        <f>IF(T446="","",INDEX(referentes!D:E,MATCH(T446,referentes!D:D,0),2))</f>
        <v/>
      </c>
      <c r="V446" s="222"/>
      <c r="W446" s="224" t="str">
        <f>IF(V446="","",INDEX('Otras referencias'!AO:AQ,MATCH(V446,'Otras referencias'!AO:AO,0),2))</f>
        <v/>
      </c>
      <c r="X446" s="18"/>
      <c r="Y446" s="169" t="str">
        <f>IF(Z446="","",INDEX('Otras referencias'!H:I,MATCH(Z446,'Otras referencias'!I:I,0),1))</f>
        <v/>
      </c>
      <c r="Z446" s="171"/>
      <c r="AA446" s="20"/>
      <c r="AB446" s="12"/>
      <c r="AC446" s="169" t="str">
        <f>IF(AD446="","",INDEX('Otras referencias'!K:L,MATCH(AD446,'Otras referencias'!L:L,0),1))</f>
        <v/>
      </c>
      <c r="AD446" s="67"/>
      <c r="AE446" s="173" t="str">
        <f t="shared" si="38"/>
        <v>---</v>
      </c>
      <c r="AI446" s="59" t="str">
        <f>IF(V446="","",INDEX('Otras referencias'!AO:AQ,MATCH(V446,'Otras referencias'!AO:AO,0),3))</f>
        <v/>
      </c>
      <c r="AJ446" s="59" t="str">
        <f>IF(SUMPRODUCT(--EXACT(K446&amp;M446,$AJ$2:AJ445)),"",K446&amp;M446)</f>
        <v/>
      </c>
      <c r="AK446" s="59" t="str">
        <f>IF(SUMPRODUCT(--EXACT(K446&amp;M446,$AJ$2:AJ445)),"",MAX($AK$3:AK445)+1)</f>
        <v/>
      </c>
    </row>
    <row r="447" spans="1:37" s="59" customFormat="1" ht="15" x14ac:dyDescent="0.25">
      <c r="A447" s="10">
        <f t="shared" si="40"/>
        <v>1</v>
      </c>
      <c r="B447" s="55" t="str">
        <f t="shared" si="41"/>
        <v/>
      </c>
      <c r="C447" s="55">
        <v>445</v>
      </c>
      <c r="D447" s="55" t="str">
        <f t="shared" si="39"/>
        <v/>
      </c>
      <c r="E447" s="56" t="str">
        <f t="shared" si="36"/>
        <v/>
      </c>
      <c r="F447" s="34" t="str">
        <f>IF(L447&lt;&gt;"",CONCATENATE(DIGITADOR!$B$2,$A$2,DIGITADOR!$M$1,A447),"")</f>
        <v/>
      </c>
      <c r="G447" s="37"/>
      <c r="H447" s="4"/>
      <c r="I447" s="60" t="str">
        <f t="shared" si="37"/>
        <v/>
      </c>
      <c r="J447" s="166" t="str">
        <f>IF(K447="","",INDEX('Otras referencias'!$AG:$AH,MATCH(K447,'Otras referencias'!$AG:$AG,0),2))</f>
        <v/>
      </c>
      <c r="K447" s="171"/>
      <c r="L447" s="58" t="str">
        <f>IF(J447="","",INDEX(referentes!$S:$W,MATCH(J447,referentes!$S:$S,0),1))</f>
        <v/>
      </c>
      <c r="M447" s="32"/>
      <c r="N447" s="43"/>
      <c r="O447" s="1"/>
      <c r="P447" s="225"/>
      <c r="Q447" s="226" t="str">
        <f>IF(P447="","",INDEX(referentes!$J:$K,MATCH(P447,referentes!$J:$J,0),2))</f>
        <v/>
      </c>
      <c r="R447" s="21"/>
      <c r="S447" s="26"/>
      <c r="T447" s="222"/>
      <c r="U447" s="223" t="str">
        <f>IF(T447="","",INDEX(referentes!D:E,MATCH(T447,referentes!D:D,0),2))</f>
        <v/>
      </c>
      <c r="V447" s="222"/>
      <c r="W447" s="224" t="str">
        <f>IF(V447="","",INDEX('Otras referencias'!AO:AQ,MATCH(V447,'Otras referencias'!AO:AO,0),2))</f>
        <v/>
      </c>
      <c r="X447" s="18"/>
      <c r="Y447" s="169" t="str">
        <f>IF(Z447="","",INDEX('Otras referencias'!H:I,MATCH(Z447,'Otras referencias'!I:I,0),1))</f>
        <v/>
      </c>
      <c r="Z447" s="171"/>
      <c r="AA447" s="21"/>
      <c r="AB447" s="11"/>
      <c r="AC447" s="169" t="str">
        <f>IF(AD447="","",INDEX('Otras referencias'!K:L,MATCH(AD447,'Otras referencias'!L:L,0),1))</f>
        <v/>
      </c>
      <c r="AD447" s="67"/>
      <c r="AE447" s="173" t="str">
        <f t="shared" si="38"/>
        <v>---</v>
      </c>
      <c r="AI447" s="59" t="str">
        <f>IF(V447="","",INDEX('Otras referencias'!AO:AQ,MATCH(V447,'Otras referencias'!AO:AO,0),3))</f>
        <v/>
      </c>
      <c r="AJ447" s="59" t="str">
        <f>IF(SUMPRODUCT(--EXACT(K447&amp;M447,$AJ$2:AJ446)),"",K447&amp;M447)</f>
        <v/>
      </c>
      <c r="AK447" s="59" t="str">
        <f>IF(SUMPRODUCT(--EXACT(K447&amp;M447,$AJ$2:AJ446)),"",MAX($AK$3:AK446)+1)</f>
        <v/>
      </c>
    </row>
    <row r="448" spans="1:37" s="59" customFormat="1" ht="15" x14ac:dyDescent="0.25">
      <c r="A448" s="10">
        <f t="shared" si="40"/>
        <v>1</v>
      </c>
      <c r="B448" s="55" t="str">
        <f t="shared" si="41"/>
        <v/>
      </c>
      <c r="C448" s="55">
        <v>446</v>
      </c>
      <c r="D448" s="55" t="str">
        <f t="shared" si="39"/>
        <v/>
      </c>
      <c r="E448" s="56" t="str">
        <f t="shared" si="36"/>
        <v/>
      </c>
      <c r="F448" s="34" t="str">
        <f>IF(L448&lt;&gt;"",CONCATENATE(DIGITADOR!$B$2,$A$2,DIGITADOR!$M$1,A448),"")</f>
        <v/>
      </c>
      <c r="G448" s="36"/>
      <c r="H448" s="4"/>
      <c r="I448" s="60" t="str">
        <f t="shared" si="37"/>
        <v/>
      </c>
      <c r="J448" s="166" t="str">
        <f>IF(K448="","",INDEX('Otras referencias'!$AG:$AH,MATCH(K448,'Otras referencias'!$AG:$AG,0),2))</f>
        <v/>
      </c>
      <c r="K448" s="171"/>
      <c r="L448" s="58" t="str">
        <f>IF(J448="","",INDEX(referentes!$S:$W,MATCH(J448,referentes!$S:$S,0),1))</f>
        <v/>
      </c>
      <c r="M448" s="32"/>
      <c r="N448" s="42"/>
      <c r="O448" s="1"/>
      <c r="P448" s="225"/>
      <c r="Q448" s="226" t="str">
        <f>IF(P448="","",INDEX(referentes!$J:$K,MATCH(P448,referentes!$J:$J,0),2))</f>
        <v/>
      </c>
      <c r="R448" s="20"/>
      <c r="S448" s="26"/>
      <c r="T448" s="222"/>
      <c r="U448" s="223" t="str">
        <f>IF(T448="","",INDEX(referentes!D:E,MATCH(T448,referentes!D:D,0),2))</f>
        <v/>
      </c>
      <c r="V448" s="222"/>
      <c r="W448" s="224" t="str">
        <f>IF(V448="","",INDEX('Otras referencias'!AO:AQ,MATCH(V448,'Otras referencias'!AO:AO,0),2))</f>
        <v/>
      </c>
      <c r="X448" s="18"/>
      <c r="Y448" s="169" t="str">
        <f>IF(Z448="","",INDEX('Otras referencias'!H:I,MATCH(Z448,'Otras referencias'!I:I,0),1))</f>
        <v/>
      </c>
      <c r="Z448" s="171"/>
      <c r="AA448" s="20"/>
      <c r="AB448" s="12"/>
      <c r="AC448" s="169" t="str">
        <f>IF(AD448="","",INDEX('Otras referencias'!K:L,MATCH(AD448,'Otras referencias'!L:L,0),1))</f>
        <v/>
      </c>
      <c r="AD448" s="67"/>
      <c r="AE448" s="173" t="str">
        <f t="shared" si="38"/>
        <v>---</v>
      </c>
      <c r="AI448" s="59" t="str">
        <f>IF(V448="","",INDEX('Otras referencias'!AO:AQ,MATCH(V448,'Otras referencias'!AO:AO,0),3))</f>
        <v/>
      </c>
      <c r="AJ448" s="59" t="str">
        <f>IF(SUMPRODUCT(--EXACT(K448&amp;M448,$AJ$2:AJ447)),"",K448&amp;M448)</f>
        <v/>
      </c>
      <c r="AK448" s="59" t="str">
        <f>IF(SUMPRODUCT(--EXACT(K448&amp;M448,$AJ$2:AJ447)),"",MAX($AK$3:AK447)+1)</f>
        <v/>
      </c>
    </row>
    <row r="449" spans="1:37" s="59" customFormat="1" ht="15" x14ac:dyDescent="0.25">
      <c r="A449" s="10">
        <f t="shared" si="40"/>
        <v>1</v>
      </c>
      <c r="B449" s="55" t="str">
        <f t="shared" si="41"/>
        <v/>
      </c>
      <c r="C449" s="55">
        <v>447</v>
      </c>
      <c r="D449" s="55" t="str">
        <f t="shared" si="39"/>
        <v/>
      </c>
      <c r="E449" s="56" t="str">
        <f t="shared" si="36"/>
        <v/>
      </c>
      <c r="F449" s="34" t="str">
        <f>IF(L449&lt;&gt;"",CONCATENATE(DIGITADOR!$B$2,$A$2,DIGITADOR!$M$1,A449),"")</f>
        <v/>
      </c>
      <c r="G449" s="37"/>
      <c r="H449" s="4"/>
      <c r="I449" s="60" t="str">
        <f t="shared" si="37"/>
        <v/>
      </c>
      <c r="J449" s="166" t="str">
        <f>IF(K449="","",INDEX('Otras referencias'!$AG:$AH,MATCH(K449,'Otras referencias'!$AG:$AG,0),2))</f>
        <v/>
      </c>
      <c r="K449" s="171"/>
      <c r="L449" s="58" t="str">
        <f>IF(J449="","",INDEX(referentes!$S:$W,MATCH(J449,referentes!$S:$S,0),1))</f>
        <v/>
      </c>
      <c r="M449" s="32"/>
      <c r="N449" s="43"/>
      <c r="O449" s="1"/>
      <c r="P449" s="225"/>
      <c r="Q449" s="226" t="str">
        <f>IF(P449="","",INDEX(referentes!$J:$K,MATCH(P449,referentes!$J:$J,0),2))</f>
        <v/>
      </c>
      <c r="R449" s="21"/>
      <c r="S449" s="26"/>
      <c r="T449" s="222"/>
      <c r="U449" s="223" t="str">
        <f>IF(T449="","",INDEX(referentes!D:E,MATCH(T449,referentes!D:D,0),2))</f>
        <v/>
      </c>
      <c r="V449" s="222"/>
      <c r="W449" s="224" t="str">
        <f>IF(V449="","",INDEX('Otras referencias'!AO:AQ,MATCH(V449,'Otras referencias'!AO:AO,0),2))</f>
        <v/>
      </c>
      <c r="X449" s="18"/>
      <c r="Y449" s="169" t="str">
        <f>IF(Z449="","",INDEX('Otras referencias'!H:I,MATCH(Z449,'Otras referencias'!I:I,0),1))</f>
        <v/>
      </c>
      <c r="Z449" s="171"/>
      <c r="AA449" s="21"/>
      <c r="AB449" s="11"/>
      <c r="AC449" s="169" t="str">
        <f>IF(AD449="","",INDEX('Otras referencias'!K:L,MATCH(AD449,'Otras referencias'!L:L,0),1))</f>
        <v/>
      </c>
      <c r="AD449" s="67"/>
      <c r="AE449" s="173" t="str">
        <f t="shared" si="38"/>
        <v>---</v>
      </c>
      <c r="AI449" s="59" t="str">
        <f>IF(V449="","",INDEX('Otras referencias'!AO:AQ,MATCH(V449,'Otras referencias'!AO:AO,0),3))</f>
        <v/>
      </c>
      <c r="AJ449" s="59" t="str">
        <f>IF(SUMPRODUCT(--EXACT(K449&amp;M449,$AJ$2:AJ448)),"",K449&amp;M449)</f>
        <v/>
      </c>
      <c r="AK449" s="59" t="str">
        <f>IF(SUMPRODUCT(--EXACT(K449&amp;M449,$AJ$2:AJ448)),"",MAX($AK$3:AK448)+1)</f>
        <v/>
      </c>
    </row>
    <row r="450" spans="1:37" s="59" customFormat="1" ht="15" x14ac:dyDescent="0.25">
      <c r="A450" s="10">
        <f t="shared" si="40"/>
        <v>1</v>
      </c>
      <c r="B450" s="55" t="str">
        <f t="shared" si="41"/>
        <v/>
      </c>
      <c r="C450" s="55">
        <v>448</v>
      </c>
      <c r="D450" s="55" t="str">
        <f t="shared" si="39"/>
        <v/>
      </c>
      <c r="E450" s="56" t="str">
        <f t="shared" si="36"/>
        <v/>
      </c>
      <c r="F450" s="34" t="str">
        <f>IF(L450&lt;&gt;"",CONCATENATE(DIGITADOR!$B$2,$A$2,DIGITADOR!$M$1,A450),"")</f>
        <v/>
      </c>
      <c r="G450" s="36"/>
      <c r="H450" s="4"/>
      <c r="I450" s="60" t="str">
        <f t="shared" si="37"/>
        <v/>
      </c>
      <c r="J450" s="166" t="str">
        <f>IF(K450="","",INDEX('Otras referencias'!$AG:$AH,MATCH(K450,'Otras referencias'!$AG:$AG,0),2))</f>
        <v/>
      </c>
      <c r="K450" s="171"/>
      <c r="L450" s="58" t="str">
        <f>IF(J450="","",INDEX(referentes!$S:$W,MATCH(J450,referentes!$S:$S,0),1))</f>
        <v/>
      </c>
      <c r="M450" s="32"/>
      <c r="N450" s="42"/>
      <c r="O450" s="1"/>
      <c r="P450" s="225"/>
      <c r="Q450" s="226" t="str">
        <f>IF(P450="","",INDEX(referentes!$J:$K,MATCH(P450,referentes!$J:$J,0),2))</f>
        <v/>
      </c>
      <c r="R450" s="20"/>
      <c r="S450" s="26"/>
      <c r="T450" s="222"/>
      <c r="U450" s="223" t="str">
        <f>IF(T450="","",INDEX(referentes!D:E,MATCH(T450,referentes!D:D,0),2))</f>
        <v/>
      </c>
      <c r="V450" s="222"/>
      <c r="W450" s="224" t="str">
        <f>IF(V450="","",INDEX('Otras referencias'!AO:AQ,MATCH(V450,'Otras referencias'!AO:AO,0),2))</f>
        <v/>
      </c>
      <c r="X450" s="18"/>
      <c r="Y450" s="169" t="str">
        <f>IF(Z450="","",INDEX('Otras referencias'!H:I,MATCH(Z450,'Otras referencias'!I:I,0),1))</f>
        <v/>
      </c>
      <c r="Z450" s="171"/>
      <c r="AA450" s="20"/>
      <c r="AB450" s="12"/>
      <c r="AC450" s="169" t="str">
        <f>IF(AD450="","",INDEX('Otras referencias'!K:L,MATCH(AD450,'Otras referencias'!L:L,0),1))</f>
        <v/>
      </c>
      <c r="AD450" s="67"/>
      <c r="AE450" s="173" t="str">
        <f t="shared" si="38"/>
        <v>---</v>
      </c>
      <c r="AI450" s="59" t="str">
        <f>IF(V450="","",INDEX('Otras referencias'!AO:AQ,MATCH(V450,'Otras referencias'!AO:AO,0),3))</f>
        <v/>
      </c>
      <c r="AJ450" s="59" t="str">
        <f>IF(SUMPRODUCT(--EXACT(K450&amp;M450,$AJ$2:AJ449)),"",K450&amp;M450)</f>
        <v/>
      </c>
      <c r="AK450" s="59" t="str">
        <f>IF(SUMPRODUCT(--EXACT(K450&amp;M450,$AJ$2:AJ449)),"",MAX($AK$3:AK449)+1)</f>
        <v/>
      </c>
    </row>
    <row r="451" spans="1:37" s="59" customFormat="1" ht="15" x14ac:dyDescent="0.25">
      <c r="A451" s="10">
        <f t="shared" si="40"/>
        <v>1</v>
      </c>
      <c r="B451" s="55" t="str">
        <f t="shared" si="41"/>
        <v/>
      </c>
      <c r="C451" s="55">
        <v>449</v>
      </c>
      <c r="D451" s="55" t="str">
        <f t="shared" si="39"/>
        <v/>
      </c>
      <c r="E451" s="56" t="str">
        <f t="shared" ref="E451:E502" si="42">CONCATENATE(I451,L451)</f>
        <v/>
      </c>
      <c r="F451" s="34" t="str">
        <f>IF(L451&lt;&gt;"",CONCATENATE(DIGITADOR!$B$2,$A$2,DIGITADOR!$M$1,A451),"")</f>
        <v/>
      </c>
      <c r="G451" s="37"/>
      <c r="H451" s="4"/>
      <c r="I451" s="60" t="str">
        <f t="shared" ref="I451:I502" si="43">IF(G451&lt;&gt;"",G451+H451,"")</f>
        <v/>
      </c>
      <c r="J451" s="166" t="str">
        <f>IF(K451="","",INDEX('Otras referencias'!$AG:$AH,MATCH(K451,'Otras referencias'!$AG:$AG,0),2))</f>
        <v/>
      </c>
      <c r="K451" s="171"/>
      <c r="L451" s="58" t="str">
        <f>IF(J451="","",INDEX(referentes!$S:$W,MATCH(J451,referentes!$S:$S,0),1))</f>
        <v/>
      </c>
      <c r="M451" s="32"/>
      <c r="N451" s="43"/>
      <c r="O451" s="1"/>
      <c r="P451" s="225"/>
      <c r="Q451" s="226" t="str">
        <f>IF(P451="","",INDEX(referentes!$J:$K,MATCH(P451,referentes!$J:$J,0),2))</f>
        <v/>
      </c>
      <c r="R451" s="21"/>
      <c r="S451" s="26"/>
      <c r="T451" s="222"/>
      <c r="U451" s="223" t="str">
        <f>IF(T451="","",INDEX(referentes!D:E,MATCH(T451,referentes!D:D,0),2))</f>
        <v/>
      </c>
      <c r="V451" s="222"/>
      <c r="W451" s="224" t="str">
        <f>IF(V451="","",INDEX('Otras referencias'!AO:AQ,MATCH(V451,'Otras referencias'!AO:AO,0),2))</f>
        <v/>
      </c>
      <c r="X451" s="18"/>
      <c r="Y451" s="169" t="str">
        <f>IF(Z451="","",INDEX('Otras referencias'!H:I,MATCH(Z451,'Otras referencias'!I:I,0),1))</f>
        <v/>
      </c>
      <c r="Z451" s="171"/>
      <c r="AA451" s="21"/>
      <c r="AB451" s="11"/>
      <c r="AC451" s="169" t="str">
        <f>IF(AD451="","",INDEX('Otras referencias'!K:L,MATCH(AD451,'Otras referencias'!L:L,0),1))</f>
        <v/>
      </c>
      <c r="AD451" s="67"/>
      <c r="AE451" s="173" t="str">
        <f t="shared" ref="AE451:AE502" si="44">K451&amp;"-"&amp;M451&amp;"-"&amp;P451&amp;"-"&amp;R451</f>
        <v>---</v>
      </c>
      <c r="AI451" s="59" t="str">
        <f>IF(V451="","",INDEX('Otras referencias'!AO:AQ,MATCH(V451,'Otras referencias'!AO:AO,0),3))</f>
        <v/>
      </c>
      <c r="AJ451" s="59" t="str">
        <f>IF(SUMPRODUCT(--EXACT(K451&amp;M451,$AJ$2:AJ450)),"",K451&amp;M451)</f>
        <v/>
      </c>
      <c r="AK451" s="59" t="str">
        <f>IF(SUMPRODUCT(--EXACT(K451&amp;M451,$AJ$2:AJ450)),"",MAX($AK$3:AK450)+1)</f>
        <v/>
      </c>
    </row>
    <row r="452" spans="1:37" s="59" customFormat="1" ht="15" x14ac:dyDescent="0.25">
      <c r="A452" s="10">
        <f t="shared" si="40"/>
        <v>1</v>
      </c>
      <c r="B452" s="55" t="str">
        <f t="shared" si="41"/>
        <v/>
      </c>
      <c r="C452" s="55">
        <v>450</v>
      </c>
      <c r="D452" s="55" t="str">
        <f t="shared" ref="D452:D502" si="45">IF(L452="","",CONCATENATE(C452,F452))</f>
        <v/>
      </c>
      <c r="E452" s="56" t="str">
        <f t="shared" si="42"/>
        <v/>
      </c>
      <c r="F452" s="34" t="str">
        <f>IF(L452&lt;&gt;"",CONCATENATE(DIGITADOR!$B$2,$A$2,DIGITADOR!$M$1,A452),"")</f>
        <v/>
      </c>
      <c r="G452" s="36"/>
      <c r="H452" s="4"/>
      <c r="I452" s="60" t="str">
        <f t="shared" si="43"/>
        <v/>
      </c>
      <c r="J452" s="166" t="str">
        <f>IF(K452="","",INDEX('Otras referencias'!$AG:$AH,MATCH(K452,'Otras referencias'!$AG:$AG,0),2))</f>
        <v/>
      </c>
      <c r="K452" s="171"/>
      <c r="L452" s="58" t="str">
        <f>IF(J452="","",INDEX(referentes!$S:$W,MATCH(J452,referentes!$S:$S,0),1))</f>
        <v/>
      </c>
      <c r="M452" s="32"/>
      <c r="N452" s="42"/>
      <c r="O452" s="1"/>
      <c r="P452" s="225"/>
      <c r="Q452" s="226" t="str">
        <f>IF(P452="","",INDEX(referentes!$J:$K,MATCH(P452,referentes!$J:$J,0),2))</f>
        <v/>
      </c>
      <c r="R452" s="20"/>
      <c r="S452" s="26"/>
      <c r="T452" s="222"/>
      <c r="U452" s="223" t="str">
        <f>IF(T452="","",INDEX(referentes!D:E,MATCH(T452,referentes!D:D,0),2))</f>
        <v/>
      </c>
      <c r="V452" s="222"/>
      <c r="W452" s="224" t="str">
        <f>IF(V452="","",INDEX('Otras referencias'!AO:AQ,MATCH(V452,'Otras referencias'!AO:AO,0),2))</f>
        <v/>
      </c>
      <c r="X452" s="18"/>
      <c r="Y452" s="169" t="str">
        <f>IF(Z452="","",INDEX('Otras referencias'!H:I,MATCH(Z452,'Otras referencias'!I:I,0),1))</f>
        <v/>
      </c>
      <c r="Z452" s="171"/>
      <c r="AA452" s="20"/>
      <c r="AB452" s="12"/>
      <c r="AC452" s="169" t="str">
        <f>IF(AD452="","",INDEX('Otras referencias'!K:L,MATCH(AD452,'Otras referencias'!L:L,0),1))</f>
        <v/>
      </c>
      <c r="AD452" s="67"/>
      <c r="AE452" s="173" t="str">
        <f t="shared" si="44"/>
        <v>---</v>
      </c>
      <c r="AI452" s="59" t="str">
        <f>IF(V452="","",INDEX('Otras referencias'!AO:AQ,MATCH(V452,'Otras referencias'!AO:AO,0),3))</f>
        <v/>
      </c>
      <c r="AJ452" s="59" t="str">
        <f>IF(SUMPRODUCT(--EXACT(K452&amp;M452,$AJ$2:AJ451)),"",K452&amp;M452)</f>
        <v/>
      </c>
      <c r="AK452" s="59" t="str">
        <f>IF(SUMPRODUCT(--EXACT(K452&amp;M452,$AJ$2:AJ451)),"",MAX($AK$3:AK451)+1)</f>
        <v/>
      </c>
    </row>
    <row r="453" spans="1:37" s="59" customFormat="1" ht="15" x14ac:dyDescent="0.25">
      <c r="A453" s="10">
        <f t="shared" ref="A453:A502" si="46">IF(L453=L452,A452,A452+1)</f>
        <v>1</v>
      </c>
      <c r="B453" s="55" t="str">
        <f t="shared" ref="B453:B502" si="47">IF(F453&lt;&gt;F452, F453,"")</f>
        <v/>
      </c>
      <c r="C453" s="55">
        <v>451</v>
      </c>
      <c r="D453" s="55" t="str">
        <f t="shared" si="45"/>
        <v/>
      </c>
      <c r="E453" s="56" t="str">
        <f t="shared" si="42"/>
        <v/>
      </c>
      <c r="F453" s="34" t="str">
        <f>IF(L453&lt;&gt;"",CONCATENATE(DIGITADOR!$B$2,$A$2,DIGITADOR!$M$1,A453),"")</f>
        <v/>
      </c>
      <c r="G453" s="37"/>
      <c r="H453" s="4"/>
      <c r="I453" s="60" t="str">
        <f t="shared" si="43"/>
        <v/>
      </c>
      <c r="J453" s="166" t="str">
        <f>IF(K453="","",INDEX('Otras referencias'!$AG:$AH,MATCH(K453,'Otras referencias'!$AG:$AG,0),2))</f>
        <v/>
      </c>
      <c r="K453" s="171"/>
      <c r="L453" s="58" t="str">
        <f>IF(J453="","",INDEX(referentes!$S:$W,MATCH(J453,referentes!$S:$S,0),1))</f>
        <v/>
      </c>
      <c r="M453" s="32"/>
      <c r="N453" s="43"/>
      <c r="O453" s="1"/>
      <c r="P453" s="225"/>
      <c r="Q453" s="226" t="str">
        <f>IF(P453="","",INDEX(referentes!$J:$K,MATCH(P453,referentes!$J:$J,0),2))</f>
        <v/>
      </c>
      <c r="R453" s="21"/>
      <c r="S453" s="26"/>
      <c r="T453" s="222"/>
      <c r="U453" s="223" t="str">
        <f>IF(T453="","",INDEX(referentes!D:E,MATCH(T453,referentes!D:D,0),2))</f>
        <v/>
      </c>
      <c r="V453" s="222"/>
      <c r="W453" s="224" t="str">
        <f>IF(V453="","",INDEX('Otras referencias'!AO:AQ,MATCH(V453,'Otras referencias'!AO:AO,0),2))</f>
        <v/>
      </c>
      <c r="X453" s="18"/>
      <c r="Y453" s="169" t="str">
        <f>IF(Z453="","",INDEX('Otras referencias'!H:I,MATCH(Z453,'Otras referencias'!I:I,0),1))</f>
        <v/>
      </c>
      <c r="Z453" s="171"/>
      <c r="AA453" s="21"/>
      <c r="AB453" s="11"/>
      <c r="AC453" s="169" t="str">
        <f>IF(AD453="","",INDEX('Otras referencias'!K:L,MATCH(AD453,'Otras referencias'!L:L,0),1))</f>
        <v/>
      </c>
      <c r="AD453" s="67"/>
      <c r="AE453" s="173" t="str">
        <f t="shared" si="44"/>
        <v>---</v>
      </c>
      <c r="AI453" s="59" t="str">
        <f>IF(V453="","",INDEX('Otras referencias'!AO:AQ,MATCH(V453,'Otras referencias'!AO:AO,0),3))</f>
        <v/>
      </c>
      <c r="AJ453" s="59" t="str">
        <f>IF(SUMPRODUCT(--EXACT(K453&amp;M453,$AJ$2:AJ452)),"",K453&amp;M453)</f>
        <v/>
      </c>
      <c r="AK453" s="59" t="str">
        <f>IF(SUMPRODUCT(--EXACT(K453&amp;M453,$AJ$2:AJ452)),"",MAX($AK$3:AK452)+1)</f>
        <v/>
      </c>
    </row>
    <row r="454" spans="1:37" s="59" customFormat="1" ht="15" x14ac:dyDescent="0.25">
      <c r="A454" s="10">
        <f t="shared" si="46"/>
        <v>1</v>
      </c>
      <c r="B454" s="55" t="str">
        <f t="shared" si="47"/>
        <v/>
      </c>
      <c r="C454" s="55">
        <v>452</v>
      </c>
      <c r="D454" s="55" t="str">
        <f t="shared" si="45"/>
        <v/>
      </c>
      <c r="E454" s="56" t="str">
        <f t="shared" si="42"/>
        <v/>
      </c>
      <c r="F454" s="34" t="str">
        <f>IF(L454&lt;&gt;"",CONCATENATE(DIGITADOR!$B$2,$A$2,DIGITADOR!$M$1,A454),"")</f>
        <v/>
      </c>
      <c r="G454" s="36"/>
      <c r="H454" s="4"/>
      <c r="I454" s="60" t="str">
        <f t="shared" si="43"/>
        <v/>
      </c>
      <c r="J454" s="166" t="str">
        <f>IF(K454="","",INDEX('Otras referencias'!$AG:$AH,MATCH(K454,'Otras referencias'!$AG:$AG,0),2))</f>
        <v/>
      </c>
      <c r="K454" s="171"/>
      <c r="L454" s="58" t="str">
        <f>IF(J454="","",INDEX(referentes!$S:$W,MATCH(J454,referentes!$S:$S,0),1))</f>
        <v/>
      </c>
      <c r="M454" s="32"/>
      <c r="N454" s="42"/>
      <c r="O454" s="1"/>
      <c r="P454" s="225"/>
      <c r="Q454" s="226" t="str">
        <f>IF(P454="","",INDEX(referentes!$J:$K,MATCH(P454,referentes!$J:$J,0),2))</f>
        <v/>
      </c>
      <c r="R454" s="20"/>
      <c r="S454" s="26"/>
      <c r="T454" s="222"/>
      <c r="U454" s="223" t="str">
        <f>IF(T454="","",INDEX(referentes!D:E,MATCH(T454,referentes!D:D,0),2))</f>
        <v/>
      </c>
      <c r="V454" s="222"/>
      <c r="W454" s="224" t="str">
        <f>IF(V454="","",INDEX('Otras referencias'!AO:AQ,MATCH(V454,'Otras referencias'!AO:AO,0),2))</f>
        <v/>
      </c>
      <c r="X454" s="18"/>
      <c r="Y454" s="169" t="str">
        <f>IF(Z454="","",INDEX('Otras referencias'!H:I,MATCH(Z454,'Otras referencias'!I:I,0),1))</f>
        <v/>
      </c>
      <c r="Z454" s="171"/>
      <c r="AA454" s="20"/>
      <c r="AB454" s="12"/>
      <c r="AC454" s="169" t="str">
        <f>IF(AD454="","",INDEX('Otras referencias'!K:L,MATCH(AD454,'Otras referencias'!L:L,0),1))</f>
        <v/>
      </c>
      <c r="AD454" s="67"/>
      <c r="AE454" s="173" t="str">
        <f t="shared" si="44"/>
        <v>---</v>
      </c>
      <c r="AI454" s="59" t="str">
        <f>IF(V454="","",INDEX('Otras referencias'!AO:AQ,MATCH(V454,'Otras referencias'!AO:AO,0),3))</f>
        <v/>
      </c>
      <c r="AJ454" s="59" t="str">
        <f>IF(SUMPRODUCT(--EXACT(K454&amp;M454,$AJ$2:AJ453)),"",K454&amp;M454)</f>
        <v/>
      </c>
      <c r="AK454" s="59" t="str">
        <f>IF(SUMPRODUCT(--EXACT(K454&amp;M454,$AJ$2:AJ453)),"",MAX($AK$3:AK453)+1)</f>
        <v/>
      </c>
    </row>
    <row r="455" spans="1:37" s="59" customFormat="1" ht="15" x14ac:dyDescent="0.25">
      <c r="A455" s="10">
        <f t="shared" si="46"/>
        <v>1</v>
      </c>
      <c r="B455" s="55" t="str">
        <f t="shared" si="47"/>
        <v/>
      </c>
      <c r="C455" s="55">
        <v>453</v>
      </c>
      <c r="D455" s="55" t="str">
        <f t="shared" si="45"/>
        <v/>
      </c>
      <c r="E455" s="56" t="str">
        <f t="shared" si="42"/>
        <v/>
      </c>
      <c r="F455" s="34" t="str">
        <f>IF(L455&lt;&gt;"",CONCATENATE(DIGITADOR!$B$2,$A$2,DIGITADOR!$M$1,A455),"")</f>
        <v/>
      </c>
      <c r="G455" s="37"/>
      <c r="H455" s="4"/>
      <c r="I455" s="60" t="str">
        <f t="shared" si="43"/>
        <v/>
      </c>
      <c r="J455" s="166" t="str">
        <f>IF(K455="","",INDEX('Otras referencias'!$AG:$AH,MATCH(K455,'Otras referencias'!$AG:$AG,0),2))</f>
        <v/>
      </c>
      <c r="K455" s="171"/>
      <c r="L455" s="58" t="str">
        <f>IF(J455="","",INDEX(referentes!$S:$W,MATCH(J455,referentes!$S:$S,0),1))</f>
        <v/>
      </c>
      <c r="M455" s="32"/>
      <c r="N455" s="43"/>
      <c r="O455" s="1"/>
      <c r="P455" s="225"/>
      <c r="Q455" s="226" t="str">
        <f>IF(P455="","",INDEX(referentes!$J:$K,MATCH(P455,referentes!$J:$J,0),2))</f>
        <v/>
      </c>
      <c r="R455" s="21"/>
      <c r="S455" s="26"/>
      <c r="T455" s="222"/>
      <c r="U455" s="223" t="str">
        <f>IF(T455="","",INDEX(referentes!D:E,MATCH(T455,referentes!D:D,0),2))</f>
        <v/>
      </c>
      <c r="V455" s="222"/>
      <c r="W455" s="224" t="str">
        <f>IF(V455="","",INDEX('Otras referencias'!AO:AQ,MATCH(V455,'Otras referencias'!AO:AO,0),2))</f>
        <v/>
      </c>
      <c r="X455" s="18"/>
      <c r="Y455" s="169" t="str">
        <f>IF(Z455="","",INDEX('Otras referencias'!H:I,MATCH(Z455,'Otras referencias'!I:I,0),1))</f>
        <v/>
      </c>
      <c r="Z455" s="171"/>
      <c r="AA455" s="21"/>
      <c r="AB455" s="11"/>
      <c r="AC455" s="169" t="str">
        <f>IF(AD455="","",INDEX('Otras referencias'!K:L,MATCH(AD455,'Otras referencias'!L:L,0),1))</f>
        <v/>
      </c>
      <c r="AD455" s="67"/>
      <c r="AE455" s="173" t="str">
        <f t="shared" si="44"/>
        <v>---</v>
      </c>
      <c r="AI455" s="59" t="str">
        <f>IF(V455="","",INDEX('Otras referencias'!AO:AQ,MATCH(V455,'Otras referencias'!AO:AO,0),3))</f>
        <v/>
      </c>
      <c r="AJ455" s="59" t="str">
        <f>IF(SUMPRODUCT(--EXACT(K455&amp;M455,$AJ$2:AJ454)),"",K455&amp;M455)</f>
        <v/>
      </c>
      <c r="AK455" s="59" t="str">
        <f>IF(SUMPRODUCT(--EXACT(K455&amp;M455,$AJ$2:AJ454)),"",MAX($AK$3:AK454)+1)</f>
        <v/>
      </c>
    </row>
    <row r="456" spans="1:37" s="59" customFormat="1" ht="15" x14ac:dyDescent="0.25">
      <c r="A456" s="10">
        <f t="shared" si="46"/>
        <v>1</v>
      </c>
      <c r="B456" s="55" t="str">
        <f t="shared" si="47"/>
        <v/>
      </c>
      <c r="C456" s="55">
        <v>454</v>
      </c>
      <c r="D456" s="55" t="str">
        <f t="shared" si="45"/>
        <v/>
      </c>
      <c r="E456" s="56" t="str">
        <f t="shared" si="42"/>
        <v/>
      </c>
      <c r="F456" s="34" t="str">
        <f>IF(L456&lt;&gt;"",CONCATENATE(DIGITADOR!$B$2,$A$2,DIGITADOR!$M$1,A456),"")</f>
        <v/>
      </c>
      <c r="G456" s="36"/>
      <c r="H456" s="4"/>
      <c r="I456" s="60" t="str">
        <f t="shared" si="43"/>
        <v/>
      </c>
      <c r="J456" s="166" t="str">
        <f>IF(K456="","",INDEX('Otras referencias'!$AG:$AH,MATCH(K456,'Otras referencias'!$AG:$AG,0),2))</f>
        <v/>
      </c>
      <c r="K456" s="171"/>
      <c r="L456" s="58" t="str">
        <f>IF(J456="","",INDEX(referentes!$S:$W,MATCH(J456,referentes!$S:$S,0),1))</f>
        <v/>
      </c>
      <c r="M456" s="32"/>
      <c r="N456" s="42"/>
      <c r="O456" s="1"/>
      <c r="P456" s="225"/>
      <c r="Q456" s="226" t="str">
        <f>IF(P456="","",INDEX(referentes!$J:$K,MATCH(P456,referentes!$J:$J,0),2))</f>
        <v/>
      </c>
      <c r="R456" s="20"/>
      <c r="S456" s="26"/>
      <c r="T456" s="222"/>
      <c r="U456" s="223" t="str">
        <f>IF(T456="","",INDEX(referentes!D:E,MATCH(T456,referentes!D:D,0),2))</f>
        <v/>
      </c>
      <c r="V456" s="222"/>
      <c r="W456" s="224" t="str">
        <f>IF(V456="","",INDEX('Otras referencias'!AO:AQ,MATCH(V456,'Otras referencias'!AO:AO,0),2))</f>
        <v/>
      </c>
      <c r="X456" s="18"/>
      <c r="Y456" s="169" t="str">
        <f>IF(Z456="","",INDEX('Otras referencias'!H:I,MATCH(Z456,'Otras referencias'!I:I,0),1))</f>
        <v/>
      </c>
      <c r="Z456" s="171"/>
      <c r="AA456" s="20"/>
      <c r="AB456" s="12"/>
      <c r="AC456" s="169" t="str">
        <f>IF(AD456="","",INDEX('Otras referencias'!K:L,MATCH(AD456,'Otras referencias'!L:L,0),1))</f>
        <v/>
      </c>
      <c r="AD456" s="67"/>
      <c r="AE456" s="173" t="str">
        <f t="shared" si="44"/>
        <v>---</v>
      </c>
      <c r="AI456" s="59" t="str">
        <f>IF(V456="","",INDEX('Otras referencias'!AO:AQ,MATCH(V456,'Otras referencias'!AO:AO,0),3))</f>
        <v/>
      </c>
      <c r="AJ456" s="59" t="str">
        <f>IF(SUMPRODUCT(--EXACT(K456&amp;M456,$AJ$2:AJ455)),"",K456&amp;M456)</f>
        <v/>
      </c>
      <c r="AK456" s="59" t="str">
        <f>IF(SUMPRODUCT(--EXACT(K456&amp;M456,$AJ$2:AJ455)),"",MAX($AK$3:AK455)+1)</f>
        <v/>
      </c>
    </row>
    <row r="457" spans="1:37" s="59" customFormat="1" ht="15" x14ac:dyDescent="0.25">
      <c r="A457" s="10">
        <f t="shared" si="46"/>
        <v>1</v>
      </c>
      <c r="B457" s="55" t="str">
        <f t="shared" si="47"/>
        <v/>
      </c>
      <c r="C457" s="55">
        <v>455</v>
      </c>
      <c r="D457" s="55" t="str">
        <f t="shared" si="45"/>
        <v/>
      </c>
      <c r="E457" s="56" t="str">
        <f t="shared" si="42"/>
        <v/>
      </c>
      <c r="F457" s="34" t="str">
        <f>IF(L457&lt;&gt;"",CONCATENATE(DIGITADOR!$B$2,$A$2,DIGITADOR!$M$1,A457),"")</f>
        <v/>
      </c>
      <c r="G457" s="37"/>
      <c r="H457" s="4"/>
      <c r="I457" s="60" t="str">
        <f t="shared" si="43"/>
        <v/>
      </c>
      <c r="J457" s="166" t="str">
        <f>IF(K457="","",INDEX('Otras referencias'!$AG:$AH,MATCH(K457,'Otras referencias'!$AG:$AG,0),2))</f>
        <v/>
      </c>
      <c r="K457" s="171"/>
      <c r="L457" s="58" t="str">
        <f>IF(J457="","",INDEX(referentes!$S:$W,MATCH(J457,referentes!$S:$S,0),1))</f>
        <v/>
      </c>
      <c r="M457" s="32"/>
      <c r="N457" s="43"/>
      <c r="O457" s="1"/>
      <c r="P457" s="225"/>
      <c r="Q457" s="226" t="str">
        <f>IF(P457="","",INDEX(referentes!$J:$K,MATCH(P457,referentes!$J:$J,0),2))</f>
        <v/>
      </c>
      <c r="R457" s="21"/>
      <c r="S457" s="26"/>
      <c r="T457" s="222"/>
      <c r="U457" s="223" t="str">
        <f>IF(T457="","",INDEX(referentes!D:E,MATCH(T457,referentes!D:D,0),2))</f>
        <v/>
      </c>
      <c r="V457" s="222"/>
      <c r="W457" s="224" t="str">
        <f>IF(V457="","",INDEX('Otras referencias'!AO:AQ,MATCH(V457,'Otras referencias'!AO:AO,0),2))</f>
        <v/>
      </c>
      <c r="X457" s="18"/>
      <c r="Y457" s="169" t="str">
        <f>IF(Z457="","",INDEX('Otras referencias'!H:I,MATCH(Z457,'Otras referencias'!I:I,0),1))</f>
        <v/>
      </c>
      <c r="Z457" s="171"/>
      <c r="AA457" s="21"/>
      <c r="AB457" s="11"/>
      <c r="AC457" s="169" t="str">
        <f>IF(AD457="","",INDEX('Otras referencias'!K:L,MATCH(AD457,'Otras referencias'!L:L,0),1))</f>
        <v/>
      </c>
      <c r="AD457" s="67"/>
      <c r="AE457" s="173" t="str">
        <f t="shared" si="44"/>
        <v>---</v>
      </c>
      <c r="AI457" s="59" t="str">
        <f>IF(V457="","",INDEX('Otras referencias'!AO:AQ,MATCH(V457,'Otras referencias'!AO:AO,0),3))</f>
        <v/>
      </c>
      <c r="AJ457" s="59" t="str">
        <f>IF(SUMPRODUCT(--EXACT(K457&amp;M457,$AJ$2:AJ456)),"",K457&amp;M457)</f>
        <v/>
      </c>
      <c r="AK457" s="59" t="str">
        <f>IF(SUMPRODUCT(--EXACT(K457&amp;M457,$AJ$2:AJ456)),"",MAX($AK$3:AK456)+1)</f>
        <v/>
      </c>
    </row>
    <row r="458" spans="1:37" s="59" customFormat="1" ht="15" x14ac:dyDescent="0.25">
      <c r="A458" s="10">
        <f t="shared" si="46"/>
        <v>1</v>
      </c>
      <c r="B458" s="55" t="str">
        <f t="shared" si="47"/>
        <v/>
      </c>
      <c r="C458" s="55">
        <v>456</v>
      </c>
      <c r="D458" s="55" t="str">
        <f t="shared" si="45"/>
        <v/>
      </c>
      <c r="E458" s="56" t="str">
        <f t="shared" si="42"/>
        <v/>
      </c>
      <c r="F458" s="34" t="str">
        <f>IF(L458&lt;&gt;"",CONCATENATE(DIGITADOR!$B$2,$A$2,DIGITADOR!$M$1,A458),"")</f>
        <v/>
      </c>
      <c r="G458" s="36"/>
      <c r="H458" s="4"/>
      <c r="I458" s="60" t="str">
        <f t="shared" si="43"/>
        <v/>
      </c>
      <c r="J458" s="166" t="str">
        <f>IF(K458="","",INDEX('Otras referencias'!$AG:$AH,MATCH(K458,'Otras referencias'!$AG:$AG,0),2))</f>
        <v/>
      </c>
      <c r="K458" s="171"/>
      <c r="L458" s="58" t="str">
        <f>IF(J458="","",INDEX(referentes!$S:$W,MATCH(J458,referentes!$S:$S,0),1))</f>
        <v/>
      </c>
      <c r="M458" s="32"/>
      <c r="N458" s="42"/>
      <c r="O458" s="1"/>
      <c r="P458" s="225"/>
      <c r="Q458" s="226" t="str">
        <f>IF(P458="","",INDEX(referentes!$J:$K,MATCH(P458,referentes!$J:$J,0),2))</f>
        <v/>
      </c>
      <c r="R458" s="20"/>
      <c r="S458" s="26"/>
      <c r="T458" s="222"/>
      <c r="U458" s="223" t="str">
        <f>IF(T458="","",INDEX(referentes!D:E,MATCH(T458,referentes!D:D,0),2))</f>
        <v/>
      </c>
      <c r="V458" s="222"/>
      <c r="W458" s="224" t="str">
        <f>IF(V458="","",INDEX('Otras referencias'!AO:AQ,MATCH(V458,'Otras referencias'!AO:AO,0),2))</f>
        <v/>
      </c>
      <c r="X458" s="18"/>
      <c r="Y458" s="169" t="str">
        <f>IF(Z458="","",INDEX('Otras referencias'!H:I,MATCH(Z458,'Otras referencias'!I:I,0),1))</f>
        <v/>
      </c>
      <c r="Z458" s="171"/>
      <c r="AA458" s="20"/>
      <c r="AB458" s="12"/>
      <c r="AC458" s="169" t="str">
        <f>IF(AD458="","",INDEX('Otras referencias'!K:L,MATCH(AD458,'Otras referencias'!L:L,0),1))</f>
        <v/>
      </c>
      <c r="AD458" s="67"/>
      <c r="AE458" s="173" t="str">
        <f t="shared" si="44"/>
        <v>---</v>
      </c>
      <c r="AI458" s="59" t="str">
        <f>IF(V458="","",INDEX('Otras referencias'!AO:AQ,MATCH(V458,'Otras referencias'!AO:AO,0),3))</f>
        <v/>
      </c>
      <c r="AJ458" s="59" t="str">
        <f>IF(SUMPRODUCT(--EXACT(K458&amp;M458,$AJ$2:AJ457)),"",K458&amp;M458)</f>
        <v/>
      </c>
      <c r="AK458" s="59" t="str">
        <f>IF(SUMPRODUCT(--EXACT(K458&amp;M458,$AJ$2:AJ457)),"",MAX($AK$3:AK457)+1)</f>
        <v/>
      </c>
    </row>
    <row r="459" spans="1:37" s="59" customFormat="1" ht="15" x14ac:dyDescent="0.25">
      <c r="A459" s="10">
        <f t="shared" si="46"/>
        <v>1</v>
      </c>
      <c r="B459" s="55" t="str">
        <f t="shared" si="47"/>
        <v/>
      </c>
      <c r="C459" s="55">
        <v>457</v>
      </c>
      <c r="D459" s="55" t="str">
        <f t="shared" si="45"/>
        <v/>
      </c>
      <c r="E459" s="56" t="str">
        <f t="shared" si="42"/>
        <v/>
      </c>
      <c r="F459" s="34" t="str">
        <f>IF(L459&lt;&gt;"",CONCATENATE(DIGITADOR!$B$2,$A$2,DIGITADOR!$M$1,A459),"")</f>
        <v/>
      </c>
      <c r="G459" s="37"/>
      <c r="H459" s="4"/>
      <c r="I459" s="60" t="str">
        <f t="shared" si="43"/>
        <v/>
      </c>
      <c r="J459" s="166" t="str">
        <f>IF(K459="","",INDEX('Otras referencias'!$AG:$AH,MATCH(K459,'Otras referencias'!$AG:$AG,0),2))</f>
        <v/>
      </c>
      <c r="K459" s="171"/>
      <c r="L459" s="58" t="str">
        <f>IF(J459="","",INDEX(referentes!$S:$W,MATCH(J459,referentes!$S:$S,0),1))</f>
        <v/>
      </c>
      <c r="M459" s="32"/>
      <c r="N459" s="43"/>
      <c r="O459" s="1"/>
      <c r="P459" s="225"/>
      <c r="Q459" s="226" t="str">
        <f>IF(P459="","",INDEX(referentes!$J:$K,MATCH(P459,referentes!$J:$J,0),2))</f>
        <v/>
      </c>
      <c r="R459" s="21"/>
      <c r="S459" s="26"/>
      <c r="T459" s="222"/>
      <c r="U459" s="223" t="str">
        <f>IF(T459="","",INDEX(referentes!D:E,MATCH(T459,referentes!D:D,0),2))</f>
        <v/>
      </c>
      <c r="V459" s="222"/>
      <c r="W459" s="224" t="str">
        <f>IF(V459="","",INDEX('Otras referencias'!AO:AQ,MATCH(V459,'Otras referencias'!AO:AO,0),2))</f>
        <v/>
      </c>
      <c r="X459" s="18"/>
      <c r="Y459" s="169" t="str">
        <f>IF(Z459="","",INDEX('Otras referencias'!H:I,MATCH(Z459,'Otras referencias'!I:I,0),1))</f>
        <v/>
      </c>
      <c r="Z459" s="171"/>
      <c r="AA459" s="21"/>
      <c r="AB459" s="11"/>
      <c r="AC459" s="169" t="str">
        <f>IF(AD459="","",INDEX('Otras referencias'!K:L,MATCH(AD459,'Otras referencias'!L:L,0),1))</f>
        <v/>
      </c>
      <c r="AD459" s="67"/>
      <c r="AE459" s="173" t="str">
        <f t="shared" si="44"/>
        <v>---</v>
      </c>
      <c r="AI459" s="59" t="str">
        <f>IF(V459="","",INDEX('Otras referencias'!AO:AQ,MATCH(V459,'Otras referencias'!AO:AO,0),3))</f>
        <v/>
      </c>
      <c r="AJ459" s="59" t="str">
        <f>IF(SUMPRODUCT(--EXACT(K459&amp;M459,$AJ$2:AJ458)),"",K459&amp;M459)</f>
        <v/>
      </c>
      <c r="AK459" s="59" t="str">
        <f>IF(SUMPRODUCT(--EXACT(K459&amp;M459,$AJ$2:AJ458)),"",MAX($AK$3:AK458)+1)</f>
        <v/>
      </c>
    </row>
    <row r="460" spans="1:37" s="59" customFormat="1" ht="15" x14ac:dyDescent="0.25">
      <c r="A460" s="10">
        <f t="shared" si="46"/>
        <v>1</v>
      </c>
      <c r="B460" s="55" t="str">
        <f t="shared" si="47"/>
        <v/>
      </c>
      <c r="C460" s="55">
        <v>458</v>
      </c>
      <c r="D460" s="55" t="str">
        <f t="shared" si="45"/>
        <v/>
      </c>
      <c r="E460" s="56" t="str">
        <f t="shared" si="42"/>
        <v/>
      </c>
      <c r="F460" s="34" t="str">
        <f>IF(L460&lt;&gt;"",CONCATENATE(DIGITADOR!$B$2,$A$2,DIGITADOR!$M$1,A460),"")</f>
        <v/>
      </c>
      <c r="G460" s="36"/>
      <c r="H460" s="4"/>
      <c r="I460" s="60" t="str">
        <f t="shared" si="43"/>
        <v/>
      </c>
      <c r="J460" s="166" t="str">
        <f>IF(K460="","",INDEX('Otras referencias'!$AG:$AH,MATCH(K460,'Otras referencias'!$AG:$AG,0),2))</f>
        <v/>
      </c>
      <c r="K460" s="171"/>
      <c r="L460" s="58" t="str">
        <f>IF(J460="","",INDEX(referentes!$S:$W,MATCH(J460,referentes!$S:$S,0),1))</f>
        <v/>
      </c>
      <c r="M460" s="32"/>
      <c r="N460" s="42"/>
      <c r="O460" s="1"/>
      <c r="P460" s="225"/>
      <c r="Q460" s="226" t="str">
        <f>IF(P460="","",INDEX(referentes!$J:$K,MATCH(P460,referentes!$J:$J,0),2))</f>
        <v/>
      </c>
      <c r="R460" s="20"/>
      <c r="S460" s="26"/>
      <c r="T460" s="222"/>
      <c r="U460" s="223" t="str">
        <f>IF(T460="","",INDEX(referentes!D:E,MATCH(T460,referentes!D:D,0),2))</f>
        <v/>
      </c>
      <c r="V460" s="222"/>
      <c r="W460" s="224" t="str">
        <f>IF(V460="","",INDEX('Otras referencias'!AO:AQ,MATCH(V460,'Otras referencias'!AO:AO,0),2))</f>
        <v/>
      </c>
      <c r="X460" s="18"/>
      <c r="Y460" s="169" t="str">
        <f>IF(Z460="","",INDEX('Otras referencias'!H:I,MATCH(Z460,'Otras referencias'!I:I,0),1))</f>
        <v/>
      </c>
      <c r="Z460" s="171"/>
      <c r="AA460" s="20"/>
      <c r="AB460" s="12"/>
      <c r="AC460" s="169" t="str">
        <f>IF(AD460="","",INDEX('Otras referencias'!K:L,MATCH(AD460,'Otras referencias'!L:L,0),1))</f>
        <v/>
      </c>
      <c r="AD460" s="67"/>
      <c r="AE460" s="173" t="str">
        <f t="shared" si="44"/>
        <v>---</v>
      </c>
      <c r="AI460" s="59" t="str">
        <f>IF(V460="","",INDEX('Otras referencias'!AO:AQ,MATCH(V460,'Otras referencias'!AO:AO,0),3))</f>
        <v/>
      </c>
      <c r="AJ460" s="59" t="str">
        <f>IF(SUMPRODUCT(--EXACT(K460&amp;M460,$AJ$2:AJ459)),"",K460&amp;M460)</f>
        <v/>
      </c>
      <c r="AK460" s="59" t="str">
        <f>IF(SUMPRODUCT(--EXACT(K460&amp;M460,$AJ$2:AJ459)),"",MAX($AK$3:AK459)+1)</f>
        <v/>
      </c>
    </row>
    <row r="461" spans="1:37" s="59" customFormat="1" ht="15" x14ac:dyDescent="0.25">
      <c r="A461" s="10">
        <f t="shared" si="46"/>
        <v>1</v>
      </c>
      <c r="B461" s="55" t="str">
        <f t="shared" si="47"/>
        <v/>
      </c>
      <c r="C461" s="55">
        <v>459</v>
      </c>
      <c r="D461" s="55" t="str">
        <f t="shared" si="45"/>
        <v/>
      </c>
      <c r="E461" s="56" t="str">
        <f t="shared" si="42"/>
        <v/>
      </c>
      <c r="F461" s="34" t="str">
        <f>IF(L461&lt;&gt;"",CONCATENATE(DIGITADOR!$B$2,$A$2,DIGITADOR!$M$1,A461),"")</f>
        <v/>
      </c>
      <c r="G461" s="37"/>
      <c r="H461" s="4"/>
      <c r="I461" s="60" t="str">
        <f t="shared" si="43"/>
        <v/>
      </c>
      <c r="J461" s="166" t="str">
        <f>IF(K461="","",INDEX('Otras referencias'!$AG:$AH,MATCH(K461,'Otras referencias'!$AG:$AG,0),2))</f>
        <v/>
      </c>
      <c r="K461" s="171"/>
      <c r="L461" s="58" t="str">
        <f>IF(J461="","",INDEX(referentes!$S:$W,MATCH(J461,referentes!$S:$S,0),1))</f>
        <v/>
      </c>
      <c r="M461" s="32"/>
      <c r="N461" s="43"/>
      <c r="O461" s="1"/>
      <c r="P461" s="225"/>
      <c r="Q461" s="226" t="str">
        <f>IF(P461="","",INDEX(referentes!$J:$K,MATCH(P461,referentes!$J:$J,0),2))</f>
        <v/>
      </c>
      <c r="R461" s="21"/>
      <c r="S461" s="26"/>
      <c r="T461" s="222"/>
      <c r="U461" s="223" t="str">
        <f>IF(T461="","",INDEX(referentes!D:E,MATCH(T461,referentes!D:D,0),2))</f>
        <v/>
      </c>
      <c r="V461" s="222"/>
      <c r="W461" s="224" t="str">
        <f>IF(V461="","",INDEX('Otras referencias'!AO:AQ,MATCH(V461,'Otras referencias'!AO:AO,0),2))</f>
        <v/>
      </c>
      <c r="X461" s="18"/>
      <c r="Y461" s="169" t="str">
        <f>IF(Z461="","",INDEX('Otras referencias'!H:I,MATCH(Z461,'Otras referencias'!I:I,0),1))</f>
        <v/>
      </c>
      <c r="Z461" s="171"/>
      <c r="AA461" s="21"/>
      <c r="AB461" s="11"/>
      <c r="AC461" s="169" t="str">
        <f>IF(AD461="","",INDEX('Otras referencias'!K:L,MATCH(AD461,'Otras referencias'!L:L,0),1))</f>
        <v/>
      </c>
      <c r="AD461" s="67"/>
      <c r="AE461" s="173" t="str">
        <f t="shared" si="44"/>
        <v>---</v>
      </c>
      <c r="AI461" s="59" t="str">
        <f>IF(V461="","",INDEX('Otras referencias'!AO:AQ,MATCH(V461,'Otras referencias'!AO:AO,0),3))</f>
        <v/>
      </c>
      <c r="AJ461" s="59" t="str">
        <f>IF(SUMPRODUCT(--EXACT(K461&amp;M461,$AJ$2:AJ460)),"",K461&amp;M461)</f>
        <v/>
      </c>
      <c r="AK461" s="59" t="str">
        <f>IF(SUMPRODUCT(--EXACT(K461&amp;M461,$AJ$2:AJ460)),"",MAX($AK$3:AK460)+1)</f>
        <v/>
      </c>
    </row>
    <row r="462" spans="1:37" s="59" customFormat="1" ht="15" x14ac:dyDescent="0.25">
      <c r="A462" s="10">
        <f t="shared" si="46"/>
        <v>1</v>
      </c>
      <c r="B462" s="55" t="str">
        <f t="shared" si="47"/>
        <v/>
      </c>
      <c r="C462" s="55">
        <v>460</v>
      </c>
      <c r="D462" s="55" t="str">
        <f t="shared" si="45"/>
        <v/>
      </c>
      <c r="E462" s="56" t="str">
        <f t="shared" si="42"/>
        <v/>
      </c>
      <c r="F462" s="34" t="str">
        <f>IF(L462&lt;&gt;"",CONCATENATE(DIGITADOR!$B$2,$A$2,DIGITADOR!$M$1,A462),"")</f>
        <v/>
      </c>
      <c r="G462" s="36"/>
      <c r="H462" s="4"/>
      <c r="I462" s="60" t="str">
        <f t="shared" si="43"/>
        <v/>
      </c>
      <c r="J462" s="166" t="str">
        <f>IF(K462="","",INDEX('Otras referencias'!$AG:$AH,MATCH(K462,'Otras referencias'!$AG:$AG,0),2))</f>
        <v/>
      </c>
      <c r="K462" s="171"/>
      <c r="L462" s="58" t="str">
        <f>IF(J462="","",INDEX(referentes!$S:$W,MATCH(J462,referentes!$S:$S,0),1))</f>
        <v/>
      </c>
      <c r="M462" s="32"/>
      <c r="N462" s="42"/>
      <c r="O462" s="1"/>
      <c r="P462" s="225"/>
      <c r="Q462" s="226" t="str">
        <f>IF(P462="","",INDEX(referentes!$J:$K,MATCH(P462,referentes!$J:$J,0),2))</f>
        <v/>
      </c>
      <c r="R462" s="20"/>
      <c r="S462" s="26"/>
      <c r="T462" s="222"/>
      <c r="U462" s="223" t="str">
        <f>IF(T462="","",INDEX(referentes!D:E,MATCH(T462,referentes!D:D,0),2))</f>
        <v/>
      </c>
      <c r="V462" s="222"/>
      <c r="W462" s="224" t="str">
        <f>IF(V462="","",INDEX('Otras referencias'!AO:AQ,MATCH(V462,'Otras referencias'!AO:AO,0),2))</f>
        <v/>
      </c>
      <c r="X462" s="18"/>
      <c r="Y462" s="169" t="str">
        <f>IF(Z462="","",INDEX('Otras referencias'!H:I,MATCH(Z462,'Otras referencias'!I:I,0),1))</f>
        <v/>
      </c>
      <c r="Z462" s="171"/>
      <c r="AA462" s="20"/>
      <c r="AB462" s="12"/>
      <c r="AC462" s="169" t="str">
        <f>IF(AD462="","",INDEX('Otras referencias'!K:L,MATCH(AD462,'Otras referencias'!L:L,0),1))</f>
        <v/>
      </c>
      <c r="AD462" s="67"/>
      <c r="AE462" s="173" t="str">
        <f t="shared" si="44"/>
        <v>---</v>
      </c>
      <c r="AI462" s="59" t="str">
        <f>IF(V462="","",INDEX('Otras referencias'!AO:AQ,MATCH(V462,'Otras referencias'!AO:AO,0),3))</f>
        <v/>
      </c>
      <c r="AJ462" s="59" t="str">
        <f>IF(SUMPRODUCT(--EXACT(K462&amp;M462,$AJ$2:AJ461)),"",K462&amp;M462)</f>
        <v/>
      </c>
      <c r="AK462" s="59" t="str">
        <f>IF(SUMPRODUCT(--EXACT(K462&amp;M462,$AJ$2:AJ461)),"",MAX($AK$3:AK461)+1)</f>
        <v/>
      </c>
    </row>
    <row r="463" spans="1:37" s="59" customFormat="1" ht="15" x14ac:dyDescent="0.25">
      <c r="A463" s="10">
        <f t="shared" si="46"/>
        <v>1</v>
      </c>
      <c r="B463" s="55" t="str">
        <f t="shared" si="47"/>
        <v/>
      </c>
      <c r="C463" s="55">
        <v>461</v>
      </c>
      <c r="D463" s="55" t="str">
        <f t="shared" si="45"/>
        <v/>
      </c>
      <c r="E463" s="56" t="str">
        <f t="shared" si="42"/>
        <v/>
      </c>
      <c r="F463" s="34" t="str">
        <f>IF(L463&lt;&gt;"",CONCATENATE(DIGITADOR!$B$2,$A$2,DIGITADOR!$M$1,A463),"")</f>
        <v/>
      </c>
      <c r="G463" s="37"/>
      <c r="H463" s="4"/>
      <c r="I463" s="60" t="str">
        <f t="shared" si="43"/>
        <v/>
      </c>
      <c r="J463" s="166" t="str">
        <f>IF(K463="","",INDEX('Otras referencias'!$AG:$AH,MATCH(K463,'Otras referencias'!$AG:$AG,0),2))</f>
        <v/>
      </c>
      <c r="K463" s="171"/>
      <c r="L463" s="58" t="str">
        <f>IF(J463="","",INDEX(referentes!$S:$W,MATCH(J463,referentes!$S:$S,0),1))</f>
        <v/>
      </c>
      <c r="M463" s="32"/>
      <c r="N463" s="43"/>
      <c r="O463" s="1"/>
      <c r="P463" s="225"/>
      <c r="Q463" s="226" t="str">
        <f>IF(P463="","",INDEX(referentes!$J:$K,MATCH(P463,referentes!$J:$J,0),2))</f>
        <v/>
      </c>
      <c r="R463" s="21"/>
      <c r="S463" s="26"/>
      <c r="T463" s="222"/>
      <c r="U463" s="223" t="str">
        <f>IF(T463="","",INDEX(referentes!D:E,MATCH(T463,referentes!D:D,0),2))</f>
        <v/>
      </c>
      <c r="V463" s="222"/>
      <c r="W463" s="224" t="str">
        <f>IF(V463="","",INDEX('Otras referencias'!AO:AQ,MATCH(V463,'Otras referencias'!AO:AO,0),2))</f>
        <v/>
      </c>
      <c r="X463" s="18"/>
      <c r="Y463" s="169" t="str">
        <f>IF(Z463="","",INDEX('Otras referencias'!H:I,MATCH(Z463,'Otras referencias'!I:I,0),1))</f>
        <v/>
      </c>
      <c r="Z463" s="171"/>
      <c r="AA463" s="21"/>
      <c r="AB463" s="11"/>
      <c r="AC463" s="169" t="str">
        <f>IF(AD463="","",INDEX('Otras referencias'!K:L,MATCH(AD463,'Otras referencias'!L:L,0),1))</f>
        <v/>
      </c>
      <c r="AD463" s="67"/>
      <c r="AE463" s="173" t="str">
        <f t="shared" si="44"/>
        <v>---</v>
      </c>
      <c r="AI463" s="59" t="str">
        <f>IF(V463="","",INDEX('Otras referencias'!AO:AQ,MATCH(V463,'Otras referencias'!AO:AO,0),3))</f>
        <v/>
      </c>
      <c r="AJ463" s="59" t="str">
        <f>IF(SUMPRODUCT(--EXACT(K463&amp;M463,$AJ$2:AJ462)),"",K463&amp;M463)</f>
        <v/>
      </c>
      <c r="AK463" s="59" t="str">
        <f>IF(SUMPRODUCT(--EXACT(K463&amp;M463,$AJ$2:AJ462)),"",MAX($AK$3:AK462)+1)</f>
        <v/>
      </c>
    </row>
    <row r="464" spans="1:37" s="59" customFormat="1" ht="15" x14ac:dyDescent="0.25">
      <c r="A464" s="10">
        <f t="shared" si="46"/>
        <v>1</v>
      </c>
      <c r="B464" s="55" t="str">
        <f t="shared" si="47"/>
        <v/>
      </c>
      <c r="C464" s="55">
        <v>462</v>
      </c>
      <c r="D464" s="55" t="str">
        <f t="shared" si="45"/>
        <v/>
      </c>
      <c r="E464" s="56" t="str">
        <f t="shared" si="42"/>
        <v/>
      </c>
      <c r="F464" s="34" t="str">
        <f>IF(L464&lt;&gt;"",CONCATENATE(DIGITADOR!$B$2,$A$2,DIGITADOR!$M$1,A464),"")</f>
        <v/>
      </c>
      <c r="G464" s="36"/>
      <c r="H464" s="4"/>
      <c r="I464" s="60" t="str">
        <f t="shared" si="43"/>
        <v/>
      </c>
      <c r="J464" s="166" t="str">
        <f>IF(K464="","",INDEX('Otras referencias'!$AG:$AH,MATCH(K464,'Otras referencias'!$AG:$AG,0),2))</f>
        <v/>
      </c>
      <c r="K464" s="171"/>
      <c r="L464" s="58" t="str">
        <f>IF(J464="","",INDEX(referentes!$S:$W,MATCH(J464,referentes!$S:$S,0),1))</f>
        <v/>
      </c>
      <c r="M464" s="32"/>
      <c r="N464" s="42"/>
      <c r="O464" s="1"/>
      <c r="P464" s="225"/>
      <c r="Q464" s="226" t="str">
        <f>IF(P464="","",INDEX(referentes!$J:$K,MATCH(P464,referentes!$J:$J,0),2))</f>
        <v/>
      </c>
      <c r="R464" s="20"/>
      <c r="S464" s="26"/>
      <c r="T464" s="222"/>
      <c r="U464" s="223" t="str">
        <f>IF(T464="","",INDEX(referentes!D:E,MATCH(T464,referentes!D:D,0),2))</f>
        <v/>
      </c>
      <c r="V464" s="222"/>
      <c r="W464" s="224" t="str">
        <f>IF(V464="","",INDEX('Otras referencias'!AO:AQ,MATCH(V464,'Otras referencias'!AO:AO,0),2))</f>
        <v/>
      </c>
      <c r="X464" s="18"/>
      <c r="Y464" s="169" t="str">
        <f>IF(Z464="","",INDEX('Otras referencias'!H:I,MATCH(Z464,'Otras referencias'!I:I,0),1))</f>
        <v/>
      </c>
      <c r="Z464" s="171"/>
      <c r="AA464" s="20"/>
      <c r="AB464" s="12"/>
      <c r="AC464" s="169" t="str">
        <f>IF(AD464="","",INDEX('Otras referencias'!K:L,MATCH(AD464,'Otras referencias'!L:L,0),1))</f>
        <v/>
      </c>
      <c r="AD464" s="67"/>
      <c r="AE464" s="173" t="str">
        <f t="shared" si="44"/>
        <v>---</v>
      </c>
      <c r="AI464" s="59" t="str">
        <f>IF(V464="","",INDEX('Otras referencias'!AO:AQ,MATCH(V464,'Otras referencias'!AO:AO,0),3))</f>
        <v/>
      </c>
      <c r="AJ464" s="59" t="str">
        <f>IF(SUMPRODUCT(--EXACT(K464&amp;M464,$AJ$2:AJ463)),"",K464&amp;M464)</f>
        <v/>
      </c>
      <c r="AK464" s="59" t="str">
        <f>IF(SUMPRODUCT(--EXACT(K464&amp;M464,$AJ$2:AJ463)),"",MAX($AK$3:AK463)+1)</f>
        <v/>
      </c>
    </row>
    <row r="465" spans="1:37" s="59" customFormat="1" ht="15" x14ac:dyDescent="0.25">
      <c r="A465" s="10">
        <f t="shared" si="46"/>
        <v>1</v>
      </c>
      <c r="B465" s="55" t="str">
        <f t="shared" si="47"/>
        <v/>
      </c>
      <c r="C465" s="55">
        <v>463</v>
      </c>
      <c r="D465" s="55" t="str">
        <f t="shared" si="45"/>
        <v/>
      </c>
      <c r="E465" s="56" t="str">
        <f t="shared" si="42"/>
        <v/>
      </c>
      <c r="F465" s="34" t="str">
        <f>IF(L465&lt;&gt;"",CONCATENATE(DIGITADOR!$B$2,$A$2,DIGITADOR!$M$1,A465),"")</f>
        <v/>
      </c>
      <c r="G465" s="37"/>
      <c r="H465" s="4"/>
      <c r="I465" s="60" t="str">
        <f t="shared" si="43"/>
        <v/>
      </c>
      <c r="J465" s="166" t="str">
        <f>IF(K465="","",INDEX('Otras referencias'!$AG:$AH,MATCH(K465,'Otras referencias'!$AG:$AG,0),2))</f>
        <v/>
      </c>
      <c r="K465" s="171"/>
      <c r="L465" s="58" t="str">
        <f>IF(J465="","",INDEX(referentes!$S:$W,MATCH(J465,referentes!$S:$S,0),1))</f>
        <v/>
      </c>
      <c r="M465" s="32"/>
      <c r="N465" s="43"/>
      <c r="O465" s="1"/>
      <c r="P465" s="225"/>
      <c r="Q465" s="226" t="str">
        <f>IF(P465="","",INDEX(referentes!$J:$K,MATCH(P465,referentes!$J:$J,0),2))</f>
        <v/>
      </c>
      <c r="R465" s="21"/>
      <c r="S465" s="26"/>
      <c r="T465" s="222"/>
      <c r="U465" s="223" t="str">
        <f>IF(T465="","",INDEX(referentes!D:E,MATCH(T465,referentes!D:D,0),2))</f>
        <v/>
      </c>
      <c r="V465" s="222"/>
      <c r="W465" s="224" t="str">
        <f>IF(V465="","",INDEX('Otras referencias'!AO:AQ,MATCH(V465,'Otras referencias'!AO:AO,0),2))</f>
        <v/>
      </c>
      <c r="X465" s="18"/>
      <c r="Y465" s="169" t="str">
        <f>IF(Z465="","",INDEX('Otras referencias'!H:I,MATCH(Z465,'Otras referencias'!I:I,0),1))</f>
        <v/>
      </c>
      <c r="Z465" s="171"/>
      <c r="AA465" s="21"/>
      <c r="AB465" s="11"/>
      <c r="AC465" s="169" t="str">
        <f>IF(AD465="","",INDEX('Otras referencias'!K:L,MATCH(AD465,'Otras referencias'!L:L,0),1))</f>
        <v/>
      </c>
      <c r="AD465" s="67"/>
      <c r="AE465" s="173" t="str">
        <f t="shared" si="44"/>
        <v>---</v>
      </c>
      <c r="AI465" s="59" t="str">
        <f>IF(V465="","",INDEX('Otras referencias'!AO:AQ,MATCH(V465,'Otras referencias'!AO:AO,0),3))</f>
        <v/>
      </c>
      <c r="AJ465" s="59" t="str">
        <f>IF(SUMPRODUCT(--EXACT(K465&amp;M465,$AJ$2:AJ464)),"",K465&amp;M465)</f>
        <v/>
      </c>
      <c r="AK465" s="59" t="str">
        <f>IF(SUMPRODUCT(--EXACT(K465&amp;M465,$AJ$2:AJ464)),"",MAX($AK$3:AK464)+1)</f>
        <v/>
      </c>
    </row>
    <row r="466" spans="1:37" s="59" customFormat="1" ht="15" x14ac:dyDescent="0.25">
      <c r="A466" s="10">
        <f t="shared" si="46"/>
        <v>1</v>
      </c>
      <c r="B466" s="55" t="str">
        <f t="shared" si="47"/>
        <v/>
      </c>
      <c r="C466" s="55">
        <v>464</v>
      </c>
      <c r="D466" s="55" t="str">
        <f t="shared" si="45"/>
        <v/>
      </c>
      <c r="E466" s="56" t="str">
        <f t="shared" si="42"/>
        <v/>
      </c>
      <c r="F466" s="34" t="str">
        <f>IF(L466&lt;&gt;"",CONCATENATE(DIGITADOR!$B$2,$A$2,DIGITADOR!$M$1,A466),"")</f>
        <v/>
      </c>
      <c r="G466" s="36"/>
      <c r="H466" s="4"/>
      <c r="I466" s="60" t="str">
        <f t="shared" si="43"/>
        <v/>
      </c>
      <c r="J466" s="166" t="str">
        <f>IF(K466="","",INDEX('Otras referencias'!$AG:$AH,MATCH(K466,'Otras referencias'!$AG:$AG,0),2))</f>
        <v/>
      </c>
      <c r="K466" s="171"/>
      <c r="L466" s="58" t="str">
        <f>IF(J466="","",INDEX(referentes!$S:$W,MATCH(J466,referentes!$S:$S,0),1))</f>
        <v/>
      </c>
      <c r="M466" s="32"/>
      <c r="N466" s="42"/>
      <c r="O466" s="1"/>
      <c r="P466" s="225"/>
      <c r="Q466" s="226" t="str">
        <f>IF(P466="","",INDEX(referentes!$J:$K,MATCH(P466,referentes!$J:$J,0),2))</f>
        <v/>
      </c>
      <c r="R466" s="20"/>
      <c r="S466" s="26"/>
      <c r="T466" s="222"/>
      <c r="U466" s="223" t="str">
        <f>IF(T466="","",INDEX(referentes!D:E,MATCH(T466,referentes!D:D,0),2))</f>
        <v/>
      </c>
      <c r="V466" s="222"/>
      <c r="W466" s="224" t="str">
        <f>IF(V466="","",INDEX('Otras referencias'!AO:AQ,MATCH(V466,'Otras referencias'!AO:AO,0),2))</f>
        <v/>
      </c>
      <c r="X466" s="18"/>
      <c r="Y466" s="169" t="str">
        <f>IF(Z466="","",INDEX('Otras referencias'!H:I,MATCH(Z466,'Otras referencias'!I:I,0),1))</f>
        <v/>
      </c>
      <c r="Z466" s="171"/>
      <c r="AA466" s="20"/>
      <c r="AB466" s="12"/>
      <c r="AC466" s="169" t="str">
        <f>IF(AD466="","",INDEX('Otras referencias'!K:L,MATCH(AD466,'Otras referencias'!L:L,0),1))</f>
        <v/>
      </c>
      <c r="AD466" s="67"/>
      <c r="AE466" s="173" t="str">
        <f t="shared" si="44"/>
        <v>---</v>
      </c>
      <c r="AI466" s="59" t="str">
        <f>IF(V466="","",INDEX('Otras referencias'!AO:AQ,MATCH(V466,'Otras referencias'!AO:AO,0),3))</f>
        <v/>
      </c>
      <c r="AJ466" s="59" t="str">
        <f>IF(SUMPRODUCT(--EXACT(K466&amp;M466,$AJ$2:AJ465)),"",K466&amp;M466)</f>
        <v/>
      </c>
      <c r="AK466" s="59" t="str">
        <f>IF(SUMPRODUCT(--EXACT(K466&amp;M466,$AJ$2:AJ465)),"",MAX($AK$3:AK465)+1)</f>
        <v/>
      </c>
    </row>
    <row r="467" spans="1:37" s="59" customFormat="1" ht="15" x14ac:dyDescent="0.25">
      <c r="A467" s="10">
        <f t="shared" si="46"/>
        <v>1</v>
      </c>
      <c r="B467" s="55" t="str">
        <f t="shared" si="47"/>
        <v/>
      </c>
      <c r="C467" s="55">
        <v>465</v>
      </c>
      <c r="D467" s="55" t="str">
        <f t="shared" si="45"/>
        <v/>
      </c>
      <c r="E467" s="56" t="str">
        <f t="shared" si="42"/>
        <v/>
      </c>
      <c r="F467" s="34" t="str">
        <f>IF(L467&lt;&gt;"",CONCATENATE(DIGITADOR!$B$2,$A$2,DIGITADOR!$M$1,A467),"")</f>
        <v/>
      </c>
      <c r="G467" s="37"/>
      <c r="H467" s="4"/>
      <c r="I467" s="60" t="str">
        <f t="shared" si="43"/>
        <v/>
      </c>
      <c r="J467" s="166" t="str">
        <f>IF(K467="","",INDEX('Otras referencias'!$AG:$AH,MATCH(K467,'Otras referencias'!$AG:$AG,0),2))</f>
        <v/>
      </c>
      <c r="K467" s="171"/>
      <c r="L467" s="58" t="str">
        <f>IF(J467="","",INDEX(referentes!$S:$W,MATCH(J467,referentes!$S:$S,0),1))</f>
        <v/>
      </c>
      <c r="M467" s="32"/>
      <c r="N467" s="43"/>
      <c r="O467" s="1"/>
      <c r="P467" s="225"/>
      <c r="Q467" s="226" t="str">
        <f>IF(P467="","",INDEX(referentes!$J:$K,MATCH(P467,referentes!$J:$J,0),2))</f>
        <v/>
      </c>
      <c r="R467" s="21"/>
      <c r="S467" s="26"/>
      <c r="T467" s="222"/>
      <c r="U467" s="223" t="str">
        <f>IF(T467="","",INDEX(referentes!D:E,MATCH(T467,referentes!D:D,0),2))</f>
        <v/>
      </c>
      <c r="V467" s="222"/>
      <c r="W467" s="224" t="str">
        <f>IF(V467="","",INDEX('Otras referencias'!AO:AQ,MATCH(V467,'Otras referencias'!AO:AO,0),2))</f>
        <v/>
      </c>
      <c r="X467" s="18"/>
      <c r="Y467" s="169" t="str">
        <f>IF(Z467="","",INDEX('Otras referencias'!H:I,MATCH(Z467,'Otras referencias'!I:I,0),1))</f>
        <v/>
      </c>
      <c r="Z467" s="171"/>
      <c r="AA467" s="21"/>
      <c r="AB467" s="11"/>
      <c r="AC467" s="169" t="str">
        <f>IF(AD467="","",INDEX('Otras referencias'!K:L,MATCH(AD467,'Otras referencias'!L:L,0),1))</f>
        <v/>
      </c>
      <c r="AD467" s="67"/>
      <c r="AE467" s="173" t="str">
        <f t="shared" si="44"/>
        <v>---</v>
      </c>
      <c r="AI467" s="59" t="str">
        <f>IF(V467="","",INDEX('Otras referencias'!AO:AQ,MATCH(V467,'Otras referencias'!AO:AO,0),3))</f>
        <v/>
      </c>
      <c r="AJ467" s="59" t="str">
        <f>IF(SUMPRODUCT(--EXACT(K467&amp;M467,$AJ$2:AJ466)),"",K467&amp;M467)</f>
        <v/>
      </c>
      <c r="AK467" s="59" t="str">
        <f>IF(SUMPRODUCT(--EXACT(K467&amp;M467,$AJ$2:AJ466)),"",MAX($AK$3:AK466)+1)</f>
        <v/>
      </c>
    </row>
    <row r="468" spans="1:37" s="59" customFormat="1" ht="15" x14ac:dyDescent="0.25">
      <c r="A468" s="10">
        <f t="shared" si="46"/>
        <v>1</v>
      </c>
      <c r="B468" s="55" t="str">
        <f t="shared" si="47"/>
        <v/>
      </c>
      <c r="C468" s="55">
        <v>466</v>
      </c>
      <c r="D468" s="55" t="str">
        <f t="shared" si="45"/>
        <v/>
      </c>
      <c r="E468" s="56" t="str">
        <f t="shared" si="42"/>
        <v/>
      </c>
      <c r="F468" s="34" t="str">
        <f>IF(L468&lt;&gt;"",CONCATENATE(DIGITADOR!$B$2,$A$2,DIGITADOR!$M$1,A468),"")</f>
        <v/>
      </c>
      <c r="G468" s="36"/>
      <c r="H468" s="4"/>
      <c r="I468" s="60" t="str">
        <f t="shared" si="43"/>
        <v/>
      </c>
      <c r="J468" s="166" t="str">
        <f>IF(K468="","",INDEX('Otras referencias'!$AG:$AH,MATCH(K468,'Otras referencias'!$AG:$AG,0),2))</f>
        <v/>
      </c>
      <c r="K468" s="171"/>
      <c r="L468" s="58" t="str">
        <f>IF(J468="","",INDEX(referentes!$S:$W,MATCH(J468,referentes!$S:$S,0),1))</f>
        <v/>
      </c>
      <c r="M468" s="32"/>
      <c r="N468" s="42"/>
      <c r="O468" s="1"/>
      <c r="P468" s="225"/>
      <c r="Q468" s="226" t="str">
        <f>IF(P468="","",INDEX(referentes!$J:$K,MATCH(P468,referentes!$J:$J,0),2))</f>
        <v/>
      </c>
      <c r="R468" s="20"/>
      <c r="S468" s="26"/>
      <c r="T468" s="222"/>
      <c r="U468" s="223" t="str">
        <f>IF(T468="","",INDEX(referentes!D:E,MATCH(T468,referentes!D:D,0),2))</f>
        <v/>
      </c>
      <c r="V468" s="222"/>
      <c r="W468" s="224" t="str">
        <f>IF(V468="","",INDEX('Otras referencias'!AO:AQ,MATCH(V468,'Otras referencias'!AO:AO,0),2))</f>
        <v/>
      </c>
      <c r="X468" s="18"/>
      <c r="Y468" s="169" t="str">
        <f>IF(Z468="","",INDEX('Otras referencias'!H:I,MATCH(Z468,'Otras referencias'!I:I,0),1))</f>
        <v/>
      </c>
      <c r="Z468" s="171"/>
      <c r="AA468" s="20"/>
      <c r="AB468" s="12"/>
      <c r="AC468" s="169" t="str">
        <f>IF(AD468="","",INDEX('Otras referencias'!K:L,MATCH(AD468,'Otras referencias'!L:L,0),1))</f>
        <v/>
      </c>
      <c r="AD468" s="67"/>
      <c r="AE468" s="173" t="str">
        <f t="shared" si="44"/>
        <v>---</v>
      </c>
      <c r="AI468" s="59" t="str">
        <f>IF(V468="","",INDEX('Otras referencias'!AO:AQ,MATCH(V468,'Otras referencias'!AO:AO,0),3))</f>
        <v/>
      </c>
      <c r="AJ468" s="59" t="str">
        <f>IF(SUMPRODUCT(--EXACT(K468&amp;M468,$AJ$2:AJ467)),"",K468&amp;M468)</f>
        <v/>
      </c>
      <c r="AK468" s="59" t="str">
        <f>IF(SUMPRODUCT(--EXACT(K468&amp;M468,$AJ$2:AJ467)),"",MAX($AK$3:AK467)+1)</f>
        <v/>
      </c>
    </row>
    <row r="469" spans="1:37" s="59" customFormat="1" ht="15" x14ac:dyDescent="0.25">
      <c r="A469" s="10">
        <f t="shared" si="46"/>
        <v>1</v>
      </c>
      <c r="B469" s="55" t="str">
        <f t="shared" si="47"/>
        <v/>
      </c>
      <c r="C469" s="55">
        <v>467</v>
      </c>
      <c r="D469" s="55" t="str">
        <f t="shared" si="45"/>
        <v/>
      </c>
      <c r="E469" s="56" t="str">
        <f t="shared" si="42"/>
        <v/>
      </c>
      <c r="F469" s="34" t="str">
        <f>IF(L469&lt;&gt;"",CONCATENATE(DIGITADOR!$B$2,$A$2,DIGITADOR!$M$1,A469),"")</f>
        <v/>
      </c>
      <c r="G469" s="37"/>
      <c r="H469" s="4"/>
      <c r="I469" s="60" t="str">
        <f t="shared" si="43"/>
        <v/>
      </c>
      <c r="J469" s="166" t="str">
        <f>IF(K469="","",INDEX('Otras referencias'!$AG:$AH,MATCH(K469,'Otras referencias'!$AG:$AG,0),2))</f>
        <v/>
      </c>
      <c r="K469" s="171"/>
      <c r="L469" s="58" t="str">
        <f>IF(J469="","",INDEX(referentes!$S:$W,MATCH(J469,referentes!$S:$S,0),1))</f>
        <v/>
      </c>
      <c r="M469" s="32"/>
      <c r="N469" s="43"/>
      <c r="O469" s="1"/>
      <c r="P469" s="225"/>
      <c r="Q469" s="226" t="str">
        <f>IF(P469="","",INDEX(referentes!$J:$K,MATCH(P469,referentes!$J:$J,0),2))</f>
        <v/>
      </c>
      <c r="R469" s="21"/>
      <c r="S469" s="26"/>
      <c r="T469" s="222"/>
      <c r="U469" s="223" t="str">
        <f>IF(T469="","",INDEX(referentes!D:E,MATCH(T469,referentes!D:D,0),2))</f>
        <v/>
      </c>
      <c r="V469" s="222"/>
      <c r="W469" s="224" t="str">
        <f>IF(V469="","",INDEX('Otras referencias'!AO:AQ,MATCH(V469,'Otras referencias'!AO:AO,0),2))</f>
        <v/>
      </c>
      <c r="X469" s="18"/>
      <c r="Y469" s="169" t="str">
        <f>IF(Z469="","",INDEX('Otras referencias'!H:I,MATCH(Z469,'Otras referencias'!I:I,0),1))</f>
        <v/>
      </c>
      <c r="Z469" s="171"/>
      <c r="AA469" s="21"/>
      <c r="AB469" s="11"/>
      <c r="AC469" s="169" t="str">
        <f>IF(AD469="","",INDEX('Otras referencias'!K:L,MATCH(AD469,'Otras referencias'!L:L,0),1))</f>
        <v/>
      </c>
      <c r="AD469" s="67"/>
      <c r="AE469" s="173" t="str">
        <f t="shared" si="44"/>
        <v>---</v>
      </c>
      <c r="AI469" s="59" t="str">
        <f>IF(V469="","",INDEX('Otras referencias'!AO:AQ,MATCH(V469,'Otras referencias'!AO:AO,0),3))</f>
        <v/>
      </c>
      <c r="AJ469" s="59" t="str">
        <f>IF(SUMPRODUCT(--EXACT(K469&amp;M469,$AJ$2:AJ468)),"",K469&amp;M469)</f>
        <v/>
      </c>
      <c r="AK469" s="59" t="str">
        <f>IF(SUMPRODUCT(--EXACT(K469&amp;M469,$AJ$2:AJ468)),"",MAX($AK$3:AK468)+1)</f>
        <v/>
      </c>
    </row>
    <row r="470" spans="1:37" s="59" customFormat="1" ht="15" x14ac:dyDescent="0.25">
      <c r="A470" s="10">
        <f t="shared" si="46"/>
        <v>1</v>
      </c>
      <c r="B470" s="55" t="str">
        <f t="shared" si="47"/>
        <v/>
      </c>
      <c r="C470" s="55">
        <v>468</v>
      </c>
      <c r="D470" s="55" t="str">
        <f t="shared" si="45"/>
        <v/>
      </c>
      <c r="E470" s="56" t="str">
        <f t="shared" si="42"/>
        <v/>
      </c>
      <c r="F470" s="34" t="str">
        <f>IF(L470&lt;&gt;"",CONCATENATE(DIGITADOR!$B$2,$A$2,DIGITADOR!$M$1,A470),"")</f>
        <v/>
      </c>
      <c r="G470" s="36"/>
      <c r="H470" s="4"/>
      <c r="I470" s="60" t="str">
        <f t="shared" si="43"/>
        <v/>
      </c>
      <c r="J470" s="166" t="str">
        <f>IF(K470="","",INDEX('Otras referencias'!$AG:$AH,MATCH(K470,'Otras referencias'!$AG:$AG,0),2))</f>
        <v/>
      </c>
      <c r="K470" s="171"/>
      <c r="L470" s="58" t="str">
        <f>IF(J470="","",INDEX(referentes!$S:$W,MATCH(J470,referentes!$S:$S,0),1))</f>
        <v/>
      </c>
      <c r="M470" s="32"/>
      <c r="N470" s="42"/>
      <c r="O470" s="1"/>
      <c r="P470" s="225"/>
      <c r="Q470" s="226" t="str">
        <f>IF(P470="","",INDEX(referentes!$J:$K,MATCH(P470,referentes!$J:$J,0),2))</f>
        <v/>
      </c>
      <c r="R470" s="20"/>
      <c r="S470" s="26"/>
      <c r="T470" s="222"/>
      <c r="U470" s="223" t="str">
        <f>IF(T470="","",INDEX(referentes!D:E,MATCH(T470,referentes!D:D,0),2))</f>
        <v/>
      </c>
      <c r="V470" s="222"/>
      <c r="W470" s="224" t="str">
        <f>IF(V470="","",INDEX('Otras referencias'!AO:AQ,MATCH(V470,'Otras referencias'!AO:AO,0),2))</f>
        <v/>
      </c>
      <c r="X470" s="18"/>
      <c r="Y470" s="169" t="str">
        <f>IF(Z470="","",INDEX('Otras referencias'!H:I,MATCH(Z470,'Otras referencias'!I:I,0),1))</f>
        <v/>
      </c>
      <c r="Z470" s="171"/>
      <c r="AA470" s="20"/>
      <c r="AB470" s="12"/>
      <c r="AC470" s="169" t="str">
        <f>IF(AD470="","",INDEX('Otras referencias'!K:L,MATCH(AD470,'Otras referencias'!L:L,0),1))</f>
        <v/>
      </c>
      <c r="AD470" s="67"/>
      <c r="AE470" s="173" t="str">
        <f t="shared" si="44"/>
        <v>---</v>
      </c>
      <c r="AI470" s="59" t="str">
        <f>IF(V470="","",INDEX('Otras referencias'!AO:AQ,MATCH(V470,'Otras referencias'!AO:AO,0),3))</f>
        <v/>
      </c>
      <c r="AJ470" s="59" t="str">
        <f>IF(SUMPRODUCT(--EXACT(K470&amp;M470,$AJ$2:AJ469)),"",K470&amp;M470)</f>
        <v/>
      </c>
      <c r="AK470" s="59" t="str">
        <f>IF(SUMPRODUCT(--EXACT(K470&amp;M470,$AJ$2:AJ469)),"",MAX($AK$3:AK469)+1)</f>
        <v/>
      </c>
    </row>
    <row r="471" spans="1:37" s="59" customFormat="1" ht="15" x14ac:dyDescent="0.25">
      <c r="A471" s="10">
        <f t="shared" si="46"/>
        <v>1</v>
      </c>
      <c r="B471" s="55" t="str">
        <f t="shared" si="47"/>
        <v/>
      </c>
      <c r="C471" s="55">
        <v>469</v>
      </c>
      <c r="D471" s="55" t="str">
        <f t="shared" si="45"/>
        <v/>
      </c>
      <c r="E471" s="56" t="str">
        <f t="shared" si="42"/>
        <v/>
      </c>
      <c r="F471" s="34" t="str">
        <f>IF(L471&lt;&gt;"",CONCATENATE(DIGITADOR!$B$2,$A$2,DIGITADOR!$M$1,A471),"")</f>
        <v/>
      </c>
      <c r="G471" s="37"/>
      <c r="H471" s="4"/>
      <c r="I471" s="60" t="str">
        <f t="shared" si="43"/>
        <v/>
      </c>
      <c r="J471" s="166" t="str">
        <f>IF(K471="","",INDEX('Otras referencias'!$AG:$AH,MATCH(K471,'Otras referencias'!$AG:$AG,0),2))</f>
        <v/>
      </c>
      <c r="K471" s="171"/>
      <c r="L471" s="58" t="str">
        <f>IF(J471="","",INDEX(referentes!$S:$W,MATCH(J471,referentes!$S:$S,0),1))</f>
        <v/>
      </c>
      <c r="M471" s="32"/>
      <c r="N471" s="43"/>
      <c r="O471" s="1"/>
      <c r="P471" s="225"/>
      <c r="Q471" s="226" t="str">
        <f>IF(P471="","",INDEX(referentes!$J:$K,MATCH(P471,referentes!$J:$J,0),2))</f>
        <v/>
      </c>
      <c r="R471" s="21"/>
      <c r="S471" s="26"/>
      <c r="T471" s="222"/>
      <c r="U471" s="223" t="str">
        <f>IF(T471="","",INDEX(referentes!D:E,MATCH(T471,referentes!D:D,0),2))</f>
        <v/>
      </c>
      <c r="V471" s="222"/>
      <c r="W471" s="224" t="str">
        <f>IF(V471="","",INDEX('Otras referencias'!AO:AQ,MATCH(V471,'Otras referencias'!AO:AO,0),2))</f>
        <v/>
      </c>
      <c r="X471" s="18"/>
      <c r="Y471" s="169" t="str">
        <f>IF(Z471="","",INDEX('Otras referencias'!H:I,MATCH(Z471,'Otras referencias'!I:I,0),1))</f>
        <v/>
      </c>
      <c r="Z471" s="171"/>
      <c r="AA471" s="21"/>
      <c r="AB471" s="11"/>
      <c r="AC471" s="169" t="str">
        <f>IF(AD471="","",INDEX('Otras referencias'!K:L,MATCH(AD471,'Otras referencias'!L:L,0),1))</f>
        <v/>
      </c>
      <c r="AD471" s="67"/>
      <c r="AE471" s="173" t="str">
        <f t="shared" si="44"/>
        <v>---</v>
      </c>
      <c r="AI471" s="59" t="str">
        <f>IF(V471="","",INDEX('Otras referencias'!AO:AQ,MATCH(V471,'Otras referencias'!AO:AO,0),3))</f>
        <v/>
      </c>
      <c r="AJ471" s="59" t="str">
        <f>IF(SUMPRODUCT(--EXACT(K471&amp;M471,$AJ$2:AJ470)),"",K471&amp;M471)</f>
        <v/>
      </c>
      <c r="AK471" s="59" t="str">
        <f>IF(SUMPRODUCT(--EXACT(K471&amp;M471,$AJ$2:AJ470)),"",MAX($AK$3:AK470)+1)</f>
        <v/>
      </c>
    </row>
    <row r="472" spans="1:37" s="59" customFormat="1" ht="15" x14ac:dyDescent="0.25">
      <c r="A472" s="10">
        <f t="shared" si="46"/>
        <v>1</v>
      </c>
      <c r="B472" s="55" t="str">
        <f t="shared" si="47"/>
        <v/>
      </c>
      <c r="C472" s="55">
        <v>470</v>
      </c>
      <c r="D472" s="55" t="str">
        <f t="shared" si="45"/>
        <v/>
      </c>
      <c r="E472" s="56" t="str">
        <f t="shared" si="42"/>
        <v/>
      </c>
      <c r="F472" s="34" t="str">
        <f>IF(L472&lt;&gt;"",CONCATENATE(DIGITADOR!$B$2,$A$2,DIGITADOR!$M$1,A472),"")</f>
        <v/>
      </c>
      <c r="G472" s="36"/>
      <c r="H472" s="4"/>
      <c r="I472" s="60" t="str">
        <f t="shared" si="43"/>
        <v/>
      </c>
      <c r="J472" s="166" t="str">
        <f>IF(K472="","",INDEX('Otras referencias'!$AG:$AH,MATCH(K472,'Otras referencias'!$AG:$AG,0),2))</f>
        <v/>
      </c>
      <c r="K472" s="171"/>
      <c r="L472" s="58" t="str">
        <f>IF(J472="","",INDEX(referentes!$S:$W,MATCH(J472,referentes!$S:$S,0),1))</f>
        <v/>
      </c>
      <c r="M472" s="32"/>
      <c r="N472" s="42"/>
      <c r="O472" s="1"/>
      <c r="P472" s="225"/>
      <c r="Q472" s="226" t="str">
        <f>IF(P472="","",INDEX(referentes!$J:$K,MATCH(P472,referentes!$J:$J,0),2))</f>
        <v/>
      </c>
      <c r="R472" s="20"/>
      <c r="S472" s="26"/>
      <c r="T472" s="222"/>
      <c r="U472" s="223" t="str">
        <f>IF(T472="","",INDEX(referentes!D:E,MATCH(T472,referentes!D:D,0),2))</f>
        <v/>
      </c>
      <c r="V472" s="222"/>
      <c r="W472" s="224" t="str">
        <f>IF(V472="","",INDEX('Otras referencias'!AO:AQ,MATCH(V472,'Otras referencias'!AO:AO,0),2))</f>
        <v/>
      </c>
      <c r="X472" s="18"/>
      <c r="Y472" s="169" t="str">
        <f>IF(Z472="","",INDEX('Otras referencias'!H:I,MATCH(Z472,'Otras referencias'!I:I,0),1))</f>
        <v/>
      </c>
      <c r="Z472" s="171"/>
      <c r="AA472" s="20"/>
      <c r="AB472" s="12"/>
      <c r="AC472" s="169" t="str">
        <f>IF(AD472="","",INDEX('Otras referencias'!K:L,MATCH(AD472,'Otras referencias'!L:L,0),1))</f>
        <v/>
      </c>
      <c r="AD472" s="67"/>
      <c r="AE472" s="173" t="str">
        <f t="shared" si="44"/>
        <v>---</v>
      </c>
      <c r="AI472" s="59" t="str">
        <f>IF(V472="","",INDEX('Otras referencias'!AO:AQ,MATCH(V472,'Otras referencias'!AO:AO,0),3))</f>
        <v/>
      </c>
      <c r="AJ472" s="59" t="str">
        <f>IF(SUMPRODUCT(--EXACT(K472&amp;M472,$AJ$2:AJ471)),"",K472&amp;M472)</f>
        <v/>
      </c>
      <c r="AK472" s="59" t="str">
        <f>IF(SUMPRODUCT(--EXACT(K472&amp;M472,$AJ$2:AJ471)),"",MAX($AK$3:AK471)+1)</f>
        <v/>
      </c>
    </row>
    <row r="473" spans="1:37" s="59" customFormat="1" ht="15" x14ac:dyDescent="0.25">
      <c r="A473" s="10">
        <f t="shared" si="46"/>
        <v>1</v>
      </c>
      <c r="B473" s="55" t="str">
        <f t="shared" si="47"/>
        <v/>
      </c>
      <c r="C473" s="55">
        <v>471</v>
      </c>
      <c r="D473" s="55" t="str">
        <f t="shared" si="45"/>
        <v/>
      </c>
      <c r="E473" s="56" t="str">
        <f t="shared" si="42"/>
        <v/>
      </c>
      <c r="F473" s="34" t="str">
        <f>IF(L473&lt;&gt;"",CONCATENATE(DIGITADOR!$B$2,$A$2,DIGITADOR!$M$1,A473),"")</f>
        <v/>
      </c>
      <c r="G473" s="37"/>
      <c r="H473" s="4"/>
      <c r="I473" s="60" t="str">
        <f t="shared" si="43"/>
        <v/>
      </c>
      <c r="J473" s="166" t="str">
        <f>IF(K473="","",INDEX('Otras referencias'!$AG:$AH,MATCH(K473,'Otras referencias'!$AG:$AG,0),2))</f>
        <v/>
      </c>
      <c r="K473" s="171"/>
      <c r="L473" s="58" t="str">
        <f>IF(J473="","",INDEX(referentes!$S:$W,MATCH(J473,referentes!$S:$S,0),1))</f>
        <v/>
      </c>
      <c r="M473" s="32"/>
      <c r="N473" s="43"/>
      <c r="O473" s="1"/>
      <c r="P473" s="225"/>
      <c r="Q473" s="226" t="str">
        <f>IF(P473="","",INDEX(referentes!$J:$K,MATCH(P473,referentes!$J:$J,0),2))</f>
        <v/>
      </c>
      <c r="R473" s="21"/>
      <c r="S473" s="26"/>
      <c r="T473" s="222"/>
      <c r="U473" s="223" t="str">
        <f>IF(T473="","",INDEX(referentes!D:E,MATCH(T473,referentes!D:D,0),2))</f>
        <v/>
      </c>
      <c r="V473" s="222"/>
      <c r="W473" s="224" t="str">
        <f>IF(V473="","",INDEX('Otras referencias'!AO:AQ,MATCH(V473,'Otras referencias'!AO:AO,0),2))</f>
        <v/>
      </c>
      <c r="X473" s="18"/>
      <c r="Y473" s="169" t="str">
        <f>IF(Z473="","",INDEX('Otras referencias'!H:I,MATCH(Z473,'Otras referencias'!I:I,0),1))</f>
        <v/>
      </c>
      <c r="Z473" s="171"/>
      <c r="AA473" s="21"/>
      <c r="AB473" s="11"/>
      <c r="AC473" s="169" t="str">
        <f>IF(AD473="","",INDEX('Otras referencias'!K:L,MATCH(AD473,'Otras referencias'!L:L,0),1))</f>
        <v/>
      </c>
      <c r="AD473" s="67"/>
      <c r="AE473" s="173" t="str">
        <f t="shared" si="44"/>
        <v>---</v>
      </c>
      <c r="AI473" s="59" t="str">
        <f>IF(V473="","",INDEX('Otras referencias'!AO:AQ,MATCH(V473,'Otras referencias'!AO:AO,0),3))</f>
        <v/>
      </c>
      <c r="AJ473" s="59" t="str">
        <f>IF(SUMPRODUCT(--EXACT(K473&amp;M473,$AJ$2:AJ472)),"",K473&amp;M473)</f>
        <v/>
      </c>
      <c r="AK473" s="59" t="str">
        <f>IF(SUMPRODUCT(--EXACT(K473&amp;M473,$AJ$2:AJ472)),"",MAX($AK$3:AK472)+1)</f>
        <v/>
      </c>
    </row>
    <row r="474" spans="1:37" s="59" customFormat="1" ht="15" x14ac:dyDescent="0.25">
      <c r="A474" s="10">
        <f t="shared" si="46"/>
        <v>1</v>
      </c>
      <c r="B474" s="55" t="str">
        <f t="shared" si="47"/>
        <v/>
      </c>
      <c r="C474" s="55">
        <v>472</v>
      </c>
      <c r="D474" s="55" t="str">
        <f t="shared" si="45"/>
        <v/>
      </c>
      <c r="E474" s="56" t="str">
        <f t="shared" si="42"/>
        <v/>
      </c>
      <c r="F474" s="34" t="str">
        <f>IF(L474&lt;&gt;"",CONCATENATE(DIGITADOR!$B$2,$A$2,DIGITADOR!$M$1,A474),"")</f>
        <v/>
      </c>
      <c r="G474" s="36"/>
      <c r="H474" s="4"/>
      <c r="I474" s="60" t="str">
        <f t="shared" si="43"/>
        <v/>
      </c>
      <c r="J474" s="166" t="str">
        <f>IF(K474="","",INDEX('Otras referencias'!$AG:$AH,MATCH(K474,'Otras referencias'!$AG:$AG,0),2))</f>
        <v/>
      </c>
      <c r="K474" s="171"/>
      <c r="L474" s="58" t="str">
        <f>IF(J474="","",INDEX(referentes!$S:$W,MATCH(J474,referentes!$S:$S,0),1))</f>
        <v/>
      </c>
      <c r="M474" s="32"/>
      <c r="N474" s="42"/>
      <c r="O474" s="1"/>
      <c r="P474" s="225"/>
      <c r="Q474" s="226" t="str">
        <f>IF(P474="","",INDEX(referentes!$J:$K,MATCH(P474,referentes!$J:$J,0),2))</f>
        <v/>
      </c>
      <c r="R474" s="20"/>
      <c r="S474" s="26"/>
      <c r="T474" s="222"/>
      <c r="U474" s="223" t="str">
        <f>IF(T474="","",INDEX(referentes!D:E,MATCH(T474,referentes!D:D,0),2))</f>
        <v/>
      </c>
      <c r="V474" s="222"/>
      <c r="W474" s="224" t="str">
        <f>IF(V474="","",INDEX('Otras referencias'!AO:AQ,MATCH(V474,'Otras referencias'!AO:AO,0),2))</f>
        <v/>
      </c>
      <c r="X474" s="18"/>
      <c r="Y474" s="169" t="str">
        <f>IF(Z474="","",INDEX('Otras referencias'!H:I,MATCH(Z474,'Otras referencias'!I:I,0),1))</f>
        <v/>
      </c>
      <c r="Z474" s="171"/>
      <c r="AA474" s="20"/>
      <c r="AB474" s="12"/>
      <c r="AC474" s="169" t="str">
        <f>IF(AD474="","",INDEX('Otras referencias'!K:L,MATCH(AD474,'Otras referencias'!L:L,0),1))</f>
        <v/>
      </c>
      <c r="AD474" s="67"/>
      <c r="AE474" s="173" t="str">
        <f t="shared" si="44"/>
        <v>---</v>
      </c>
      <c r="AI474" s="59" t="str">
        <f>IF(V474="","",INDEX('Otras referencias'!AO:AQ,MATCH(V474,'Otras referencias'!AO:AO,0),3))</f>
        <v/>
      </c>
      <c r="AJ474" s="59" t="str">
        <f>IF(SUMPRODUCT(--EXACT(K474&amp;M474,$AJ$2:AJ473)),"",K474&amp;M474)</f>
        <v/>
      </c>
      <c r="AK474" s="59" t="str">
        <f>IF(SUMPRODUCT(--EXACT(K474&amp;M474,$AJ$2:AJ473)),"",MAX($AK$3:AK473)+1)</f>
        <v/>
      </c>
    </row>
    <row r="475" spans="1:37" s="59" customFormat="1" ht="15" x14ac:dyDescent="0.25">
      <c r="A475" s="10">
        <f t="shared" si="46"/>
        <v>1</v>
      </c>
      <c r="B475" s="55" t="str">
        <f t="shared" si="47"/>
        <v/>
      </c>
      <c r="C475" s="55">
        <v>473</v>
      </c>
      <c r="D475" s="55" t="str">
        <f t="shared" si="45"/>
        <v/>
      </c>
      <c r="E475" s="56" t="str">
        <f t="shared" si="42"/>
        <v/>
      </c>
      <c r="F475" s="34" t="str">
        <f>IF(L475&lt;&gt;"",CONCATENATE(DIGITADOR!$B$2,$A$2,DIGITADOR!$M$1,A475),"")</f>
        <v/>
      </c>
      <c r="G475" s="37"/>
      <c r="H475" s="4"/>
      <c r="I475" s="60" t="str">
        <f t="shared" si="43"/>
        <v/>
      </c>
      <c r="J475" s="166" t="str">
        <f>IF(K475="","",INDEX('Otras referencias'!$AG:$AH,MATCH(K475,'Otras referencias'!$AG:$AG,0),2))</f>
        <v/>
      </c>
      <c r="K475" s="171"/>
      <c r="L475" s="58" t="str">
        <f>IF(J475="","",INDEX(referentes!$S:$W,MATCH(J475,referentes!$S:$S,0),1))</f>
        <v/>
      </c>
      <c r="M475" s="32"/>
      <c r="N475" s="43"/>
      <c r="O475" s="1"/>
      <c r="P475" s="225"/>
      <c r="Q475" s="226" t="str">
        <f>IF(P475="","",INDEX(referentes!$J:$K,MATCH(P475,referentes!$J:$J,0),2))</f>
        <v/>
      </c>
      <c r="R475" s="21"/>
      <c r="S475" s="26"/>
      <c r="T475" s="222"/>
      <c r="U475" s="223" t="str">
        <f>IF(T475="","",INDEX(referentes!D:E,MATCH(T475,referentes!D:D,0),2))</f>
        <v/>
      </c>
      <c r="V475" s="222"/>
      <c r="W475" s="224" t="str">
        <f>IF(V475="","",INDEX('Otras referencias'!AO:AQ,MATCH(V475,'Otras referencias'!AO:AO,0),2))</f>
        <v/>
      </c>
      <c r="X475" s="18"/>
      <c r="Y475" s="169" t="str">
        <f>IF(Z475="","",INDEX('Otras referencias'!H:I,MATCH(Z475,'Otras referencias'!I:I,0),1))</f>
        <v/>
      </c>
      <c r="Z475" s="171"/>
      <c r="AA475" s="21"/>
      <c r="AB475" s="11"/>
      <c r="AC475" s="169" t="str">
        <f>IF(AD475="","",INDEX('Otras referencias'!K:L,MATCH(AD475,'Otras referencias'!L:L,0),1))</f>
        <v/>
      </c>
      <c r="AD475" s="67"/>
      <c r="AE475" s="173" t="str">
        <f t="shared" si="44"/>
        <v>---</v>
      </c>
      <c r="AI475" s="59" t="str">
        <f>IF(V475="","",INDEX('Otras referencias'!AO:AQ,MATCH(V475,'Otras referencias'!AO:AO,0),3))</f>
        <v/>
      </c>
      <c r="AJ475" s="59" t="str">
        <f>IF(SUMPRODUCT(--EXACT(K475&amp;M475,$AJ$2:AJ474)),"",K475&amp;M475)</f>
        <v/>
      </c>
      <c r="AK475" s="59" t="str">
        <f>IF(SUMPRODUCT(--EXACT(K475&amp;M475,$AJ$2:AJ474)),"",MAX($AK$3:AK474)+1)</f>
        <v/>
      </c>
    </row>
    <row r="476" spans="1:37" s="59" customFormat="1" ht="15" x14ac:dyDescent="0.25">
      <c r="A476" s="10">
        <f t="shared" si="46"/>
        <v>1</v>
      </c>
      <c r="B476" s="55" t="str">
        <f t="shared" si="47"/>
        <v/>
      </c>
      <c r="C476" s="55">
        <v>474</v>
      </c>
      <c r="D476" s="55" t="str">
        <f t="shared" si="45"/>
        <v/>
      </c>
      <c r="E476" s="56" t="str">
        <f t="shared" si="42"/>
        <v/>
      </c>
      <c r="F476" s="34" t="str">
        <f>IF(L476&lt;&gt;"",CONCATENATE(DIGITADOR!$B$2,$A$2,DIGITADOR!$M$1,A476),"")</f>
        <v/>
      </c>
      <c r="G476" s="36"/>
      <c r="H476" s="4"/>
      <c r="I476" s="60" t="str">
        <f t="shared" si="43"/>
        <v/>
      </c>
      <c r="J476" s="166" t="str">
        <f>IF(K476="","",INDEX('Otras referencias'!$AG:$AH,MATCH(K476,'Otras referencias'!$AG:$AG,0),2))</f>
        <v/>
      </c>
      <c r="K476" s="171"/>
      <c r="L476" s="58" t="str">
        <f>IF(J476="","",INDEX(referentes!$S:$W,MATCH(J476,referentes!$S:$S,0),1))</f>
        <v/>
      </c>
      <c r="M476" s="32"/>
      <c r="N476" s="42"/>
      <c r="O476" s="1"/>
      <c r="P476" s="225"/>
      <c r="Q476" s="226" t="str">
        <f>IF(P476="","",INDEX(referentes!$J:$K,MATCH(P476,referentes!$J:$J,0),2))</f>
        <v/>
      </c>
      <c r="R476" s="20"/>
      <c r="S476" s="26"/>
      <c r="T476" s="222"/>
      <c r="U476" s="223" t="str">
        <f>IF(T476="","",INDEX(referentes!D:E,MATCH(T476,referentes!D:D,0),2))</f>
        <v/>
      </c>
      <c r="V476" s="222"/>
      <c r="W476" s="224" t="str">
        <f>IF(V476="","",INDEX('Otras referencias'!AO:AQ,MATCH(V476,'Otras referencias'!AO:AO,0),2))</f>
        <v/>
      </c>
      <c r="X476" s="18"/>
      <c r="Y476" s="169" t="str">
        <f>IF(Z476="","",INDEX('Otras referencias'!H:I,MATCH(Z476,'Otras referencias'!I:I,0),1))</f>
        <v/>
      </c>
      <c r="Z476" s="171"/>
      <c r="AA476" s="20"/>
      <c r="AB476" s="12"/>
      <c r="AC476" s="169" t="str">
        <f>IF(AD476="","",INDEX('Otras referencias'!K:L,MATCH(AD476,'Otras referencias'!L:L,0),1))</f>
        <v/>
      </c>
      <c r="AD476" s="67"/>
      <c r="AE476" s="173" t="str">
        <f t="shared" si="44"/>
        <v>---</v>
      </c>
      <c r="AI476" s="59" t="str">
        <f>IF(V476="","",INDEX('Otras referencias'!AO:AQ,MATCH(V476,'Otras referencias'!AO:AO,0),3))</f>
        <v/>
      </c>
      <c r="AJ476" s="59" t="str">
        <f>IF(SUMPRODUCT(--EXACT(K476&amp;M476,$AJ$2:AJ475)),"",K476&amp;M476)</f>
        <v/>
      </c>
      <c r="AK476" s="59" t="str">
        <f>IF(SUMPRODUCT(--EXACT(K476&amp;M476,$AJ$2:AJ475)),"",MAX($AK$3:AK475)+1)</f>
        <v/>
      </c>
    </row>
    <row r="477" spans="1:37" s="59" customFormat="1" ht="15" x14ac:dyDescent="0.25">
      <c r="A477" s="10">
        <f t="shared" si="46"/>
        <v>1</v>
      </c>
      <c r="B477" s="55" t="str">
        <f t="shared" si="47"/>
        <v/>
      </c>
      <c r="C477" s="55">
        <v>475</v>
      </c>
      <c r="D477" s="55" t="str">
        <f t="shared" si="45"/>
        <v/>
      </c>
      <c r="E477" s="56" t="str">
        <f t="shared" si="42"/>
        <v/>
      </c>
      <c r="F477" s="34" t="str">
        <f>IF(L477&lt;&gt;"",CONCATENATE(DIGITADOR!$B$2,$A$2,DIGITADOR!$M$1,A477),"")</f>
        <v/>
      </c>
      <c r="G477" s="37"/>
      <c r="H477" s="4"/>
      <c r="I477" s="60" t="str">
        <f t="shared" si="43"/>
        <v/>
      </c>
      <c r="J477" s="166" t="str">
        <f>IF(K477="","",INDEX('Otras referencias'!$AG:$AH,MATCH(K477,'Otras referencias'!$AG:$AG,0),2))</f>
        <v/>
      </c>
      <c r="K477" s="171"/>
      <c r="L477" s="58" t="str">
        <f>IF(J477="","",INDEX(referentes!$S:$W,MATCH(J477,referentes!$S:$S,0),1))</f>
        <v/>
      </c>
      <c r="M477" s="32"/>
      <c r="N477" s="43"/>
      <c r="O477" s="1"/>
      <c r="P477" s="225"/>
      <c r="Q477" s="226" t="str">
        <f>IF(P477="","",INDEX(referentes!$J:$K,MATCH(P477,referentes!$J:$J,0),2))</f>
        <v/>
      </c>
      <c r="R477" s="21"/>
      <c r="S477" s="26"/>
      <c r="T477" s="222"/>
      <c r="U477" s="223" t="str">
        <f>IF(T477="","",INDEX(referentes!D:E,MATCH(T477,referentes!D:D,0),2))</f>
        <v/>
      </c>
      <c r="V477" s="222"/>
      <c r="W477" s="224" t="str">
        <f>IF(V477="","",INDEX('Otras referencias'!AO:AQ,MATCH(V477,'Otras referencias'!AO:AO,0),2))</f>
        <v/>
      </c>
      <c r="X477" s="18"/>
      <c r="Y477" s="169" t="str">
        <f>IF(Z477="","",INDEX('Otras referencias'!H:I,MATCH(Z477,'Otras referencias'!I:I,0),1))</f>
        <v/>
      </c>
      <c r="Z477" s="171"/>
      <c r="AA477" s="21"/>
      <c r="AB477" s="11"/>
      <c r="AC477" s="169" t="str">
        <f>IF(AD477="","",INDEX('Otras referencias'!K:L,MATCH(AD477,'Otras referencias'!L:L,0),1))</f>
        <v/>
      </c>
      <c r="AD477" s="67"/>
      <c r="AE477" s="173" t="str">
        <f t="shared" si="44"/>
        <v>---</v>
      </c>
      <c r="AI477" s="59" t="str">
        <f>IF(V477="","",INDEX('Otras referencias'!AO:AQ,MATCH(V477,'Otras referencias'!AO:AO,0),3))</f>
        <v/>
      </c>
      <c r="AJ477" s="59" t="str">
        <f>IF(SUMPRODUCT(--EXACT(K477&amp;M477,$AJ$2:AJ476)),"",K477&amp;M477)</f>
        <v/>
      </c>
      <c r="AK477" s="59" t="str">
        <f>IF(SUMPRODUCT(--EXACT(K477&amp;M477,$AJ$2:AJ476)),"",MAX($AK$3:AK476)+1)</f>
        <v/>
      </c>
    </row>
    <row r="478" spans="1:37" s="59" customFormat="1" ht="15" x14ac:dyDescent="0.25">
      <c r="A478" s="10">
        <f t="shared" si="46"/>
        <v>1</v>
      </c>
      <c r="B478" s="55" t="str">
        <f t="shared" si="47"/>
        <v/>
      </c>
      <c r="C478" s="55">
        <v>476</v>
      </c>
      <c r="D478" s="55" t="str">
        <f t="shared" si="45"/>
        <v/>
      </c>
      <c r="E478" s="56" t="str">
        <f t="shared" si="42"/>
        <v/>
      </c>
      <c r="F478" s="34" t="str">
        <f>IF(L478&lt;&gt;"",CONCATENATE(DIGITADOR!$B$2,$A$2,DIGITADOR!$M$1,A478),"")</f>
        <v/>
      </c>
      <c r="G478" s="36"/>
      <c r="H478" s="4"/>
      <c r="I478" s="60" t="str">
        <f t="shared" si="43"/>
        <v/>
      </c>
      <c r="J478" s="166" t="str">
        <f>IF(K478="","",INDEX('Otras referencias'!$AG:$AH,MATCH(K478,'Otras referencias'!$AG:$AG,0),2))</f>
        <v/>
      </c>
      <c r="K478" s="171"/>
      <c r="L478" s="58" t="str">
        <f>IF(J478="","",INDEX(referentes!$S:$W,MATCH(J478,referentes!$S:$S,0),1))</f>
        <v/>
      </c>
      <c r="M478" s="32"/>
      <c r="N478" s="42"/>
      <c r="O478" s="1"/>
      <c r="P478" s="225"/>
      <c r="Q478" s="226" t="str">
        <f>IF(P478="","",INDEX(referentes!$J:$K,MATCH(P478,referentes!$J:$J,0),2))</f>
        <v/>
      </c>
      <c r="R478" s="20"/>
      <c r="S478" s="26"/>
      <c r="T478" s="222"/>
      <c r="U478" s="223" t="str">
        <f>IF(T478="","",INDEX(referentes!D:E,MATCH(T478,referentes!D:D,0),2))</f>
        <v/>
      </c>
      <c r="V478" s="222"/>
      <c r="W478" s="224" t="str">
        <f>IF(V478="","",INDEX('Otras referencias'!AO:AQ,MATCH(V478,'Otras referencias'!AO:AO,0),2))</f>
        <v/>
      </c>
      <c r="X478" s="18"/>
      <c r="Y478" s="169" t="str">
        <f>IF(Z478="","",INDEX('Otras referencias'!H:I,MATCH(Z478,'Otras referencias'!I:I,0),1))</f>
        <v/>
      </c>
      <c r="Z478" s="171"/>
      <c r="AA478" s="20"/>
      <c r="AB478" s="12"/>
      <c r="AC478" s="169" t="str">
        <f>IF(AD478="","",INDEX('Otras referencias'!K:L,MATCH(AD478,'Otras referencias'!L:L,0),1))</f>
        <v/>
      </c>
      <c r="AD478" s="67"/>
      <c r="AE478" s="173" t="str">
        <f t="shared" si="44"/>
        <v>---</v>
      </c>
      <c r="AI478" s="59" t="str">
        <f>IF(V478="","",INDEX('Otras referencias'!AO:AQ,MATCH(V478,'Otras referencias'!AO:AO,0),3))</f>
        <v/>
      </c>
      <c r="AJ478" s="59" t="str">
        <f>IF(SUMPRODUCT(--EXACT(K478&amp;M478,$AJ$2:AJ477)),"",K478&amp;M478)</f>
        <v/>
      </c>
      <c r="AK478" s="59" t="str">
        <f>IF(SUMPRODUCT(--EXACT(K478&amp;M478,$AJ$2:AJ477)),"",MAX($AK$3:AK477)+1)</f>
        <v/>
      </c>
    </row>
    <row r="479" spans="1:37" s="59" customFormat="1" ht="15" x14ac:dyDescent="0.25">
      <c r="A479" s="10">
        <f t="shared" si="46"/>
        <v>1</v>
      </c>
      <c r="B479" s="55" t="str">
        <f t="shared" si="47"/>
        <v/>
      </c>
      <c r="C479" s="55">
        <v>477</v>
      </c>
      <c r="D479" s="55" t="str">
        <f t="shared" si="45"/>
        <v/>
      </c>
      <c r="E479" s="56" t="str">
        <f t="shared" si="42"/>
        <v/>
      </c>
      <c r="F479" s="34" t="str">
        <f>IF(L479&lt;&gt;"",CONCATENATE(DIGITADOR!$B$2,$A$2,DIGITADOR!$M$1,A479),"")</f>
        <v/>
      </c>
      <c r="G479" s="37"/>
      <c r="H479" s="4"/>
      <c r="I479" s="60" t="str">
        <f t="shared" si="43"/>
        <v/>
      </c>
      <c r="J479" s="166" t="str">
        <f>IF(K479="","",INDEX('Otras referencias'!$AG:$AH,MATCH(K479,'Otras referencias'!$AG:$AG,0),2))</f>
        <v/>
      </c>
      <c r="K479" s="171"/>
      <c r="L479" s="58" t="str">
        <f>IF(J479="","",INDEX(referentes!$S:$W,MATCH(J479,referentes!$S:$S,0),1))</f>
        <v/>
      </c>
      <c r="M479" s="32"/>
      <c r="N479" s="43"/>
      <c r="O479" s="1"/>
      <c r="P479" s="225"/>
      <c r="Q479" s="226" t="str">
        <f>IF(P479="","",INDEX(referentes!$J:$K,MATCH(P479,referentes!$J:$J,0),2))</f>
        <v/>
      </c>
      <c r="R479" s="21"/>
      <c r="S479" s="26"/>
      <c r="T479" s="222"/>
      <c r="U479" s="223" t="str">
        <f>IF(T479="","",INDEX(referentes!D:E,MATCH(T479,referentes!D:D,0),2))</f>
        <v/>
      </c>
      <c r="V479" s="222"/>
      <c r="W479" s="224" t="str">
        <f>IF(V479="","",INDEX('Otras referencias'!AO:AQ,MATCH(V479,'Otras referencias'!AO:AO,0),2))</f>
        <v/>
      </c>
      <c r="X479" s="18"/>
      <c r="Y479" s="169" t="str">
        <f>IF(Z479="","",INDEX('Otras referencias'!H:I,MATCH(Z479,'Otras referencias'!I:I,0),1))</f>
        <v/>
      </c>
      <c r="Z479" s="171"/>
      <c r="AA479" s="21"/>
      <c r="AB479" s="11"/>
      <c r="AC479" s="169" t="str">
        <f>IF(AD479="","",INDEX('Otras referencias'!K:L,MATCH(AD479,'Otras referencias'!L:L,0),1))</f>
        <v/>
      </c>
      <c r="AD479" s="67"/>
      <c r="AE479" s="173" t="str">
        <f t="shared" si="44"/>
        <v>---</v>
      </c>
      <c r="AI479" s="59" t="str">
        <f>IF(V479="","",INDEX('Otras referencias'!AO:AQ,MATCH(V479,'Otras referencias'!AO:AO,0),3))</f>
        <v/>
      </c>
      <c r="AJ479" s="59" t="str">
        <f>IF(SUMPRODUCT(--EXACT(K479&amp;M479,$AJ$2:AJ478)),"",K479&amp;M479)</f>
        <v/>
      </c>
      <c r="AK479" s="59" t="str">
        <f>IF(SUMPRODUCT(--EXACT(K479&amp;M479,$AJ$2:AJ478)),"",MAX($AK$3:AK478)+1)</f>
        <v/>
      </c>
    </row>
    <row r="480" spans="1:37" s="59" customFormat="1" ht="15" x14ac:dyDescent="0.25">
      <c r="A480" s="10">
        <f t="shared" si="46"/>
        <v>1</v>
      </c>
      <c r="B480" s="55" t="str">
        <f t="shared" si="47"/>
        <v/>
      </c>
      <c r="C480" s="55">
        <v>478</v>
      </c>
      <c r="D480" s="55" t="str">
        <f t="shared" si="45"/>
        <v/>
      </c>
      <c r="E480" s="56" t="str">
        <f t="shared" si="42"/>
        <v/>
      </c>
      <c r="F480" s="34" t="str">
        <f>IF(L480&lt;&gt;"",CONCATENATE(DIGITADOR!$B$2,$A$2,DIGITADOR!$M$1,A480),"")</f>
        <v/>
      </c>
      <c r="G480" s="36"/>
      <c r="H480" s="4"/>
      <c r="I480" s="60" t="str">
        <f t="shared" si="43"/>
        <v/>
      </c>
      <c r="J480" s="166" t="str">
        <f>IF(K480="","",INDEX('Otras referencias'!$AG:$AH,MATCH(K480,'Otras referencias'!$AG:$AG,0),2))</f>
        <v/>
      </c>
      <c r="K480" s="171"/>
      <c r="L480" s="58" t="str">
        <f>IF(J480="","",INDEX(referentes!$S:$W,MATCH(J480,referentes!$S:$S,0),1))</f>
        <v/>
      </c>
      <c r="M480" s="32"/>
      <c r="N480" s="42"/>
      <c r="O480" s="1"/>
      <c r="P480" s="225"/>
      <c r="Q480" s="226" t="str">
        <f>IF(P480="","",INDEX(referentes!$J:$K,MATCH(P480,referentes!$J:$J,0),2))</f>
        <v/>
      </c>
      <c r="R480" s="20"/>
      <c r="S480" s="26"/>
      <c r="T480" s="222"/>
      <c r="U480" s="223" t="str">
        <f>IF(T480="","",INDEX(referentes!D:E,MATCH(T480,referentes!D:D,0),2))</f>
        <v/>
      </c>
      <c r="V480" s="222"/>
      <c r="W480" s="224" t="str">
        <f>IF(V480="","",INDEX('Otras referencias'!AO:AQ,MATCH(V480,'Otras referencias'!AO:AO,0),2))</f>
        <v/>
      </c>
      <c r="X480" s="18"/>
      <c r="Y480" s="169" t="str">
        <f>IF(Z480="","",INDEX('Otras referencias'!H:I,MATCH(Z480,'Otras referencias'!I:I,0),1))</f>
        <v/>
      </c>
      <c r="Z480" s="171"/>
      <c r="AA480" s="20"/>
      <c r="AB480" s="12"/>
      <c r="AC480" s="169" t="str">
        <f>IF(AD480="","",INDEX('Otras referencias'!K:L,MATCH(AD480,'Otras referencias'!L:L,0),1))</f>
        <v/>
      </c>
      <c r="AD480" s="67"/>
      <c r="AE480" s="173" t="str">
        <f t="shared" si="44"/>
        <v>---</v>
      </c>
      <c r="AI480" s="59" t="str">
        <f>IF(V480="","",INDEX('Otras referencias'!AO:AQ,MATCH(V480,'Otras referencias'!AO:AO,0),3))</f>
        <v/>
      </c>
      <c r="AJ480" s="59" t="str">
        <f>IF(SUMPRODUCT(--EXACT(K480&amp;M480,$AJ$2:AJ479)),"",K480&amp;M480)</f>
        <v/>
      </c>
      <c r="AK480" s="59" t="str">
        <f>IF(SUMPRODUCT(--EXACT(K480&amp;M480,$AJ$2:AJ479)),"",MAX($AK$3:AK479)+1)</f>
        <v/>
      </c>
    </row>
    <row r="481" spans="1:37" s="59" customFormat="1" ht="15" x14ac:dyDescent="0.25">
      <c r="A481" s="10">
        <f t="shared" si="46"/>
        <v>1</v>
      </c>
      <c r="B481" s="55" t="str">
        <f t="shared" si="47"/>
        <v/>
      </c>
      <c r="C481" s="55">
        <v>479</v>
      </c>
      <c r="D481" s="55" t="str">
        <f t="shared" si="45"/>
        <v/>
      </c>
      <c r="E481" s="56" t="str">
        <f t="shared" si="42"/>
        <v/>
      </c>
      <c r="F481" s="34" t="str">
        <f>IF(L481&lt;&gt;"",CONCATENATE(DIGITADOR!$B$2,$A$2,DIGITADOR!$M$1,A481),"")</f>
        <v/>
      </c>
      <c r="G481" s="37"/>
      <c r="H481" s="4"/>
      <c r="I481" s="60" t="str">
        <f t="shared" si="43"/>
        <v/>
      </c>
      <c r="J481" s="166" t="str">
        <f>IF(K481="","",INDEX('Otras referencias'!$AG:$AH,MATCH(K481,'Otras referencias'!$AG:$AG,0),2))</f>
        <v/>
      </c>
      <c r="K481" s="171"/>
      <c r="L481" s="58" t="str">
        <f>IF(J481="","",INDEX(referentes!$S:$W,MATCH(J481,referentes!$S:$S,0),1))</f>
        <v/>
      </c>
      <c r="M481" s="32"/>
      <c r="N481" s="43"/>
      <c r="O481" s="1"/>
      <c r="P481" s="225"/>
      <c r="Q481" s="226" t="str">
        <f>IF(P481="","",INDEX(referentes!$J:$K,MATCH(P481,referentes!$J:$J,0),2))</f>
        <v/>
      </c>
      <c r="R481" s="21"/>
      <c r="S481" s="26"/>
      <c r="T481" s="222"/>
      <c r="U481" s="223" t="str">
        <f>IF(T481="","",INDEX(referentes!D:E,MATCH(T481,referentes!D:D,0),2))</f>
        <v/>
      </c>
      <c r="V481" s="222"/>
      <c r="W481" s="224" t="str">
        <f>IF(V481="","",INDEX('Otras referencias'!AO:AQ,MATCH(V481,'Otras referencias'!AO:AO,0),2))</f>
        <v/>
      </c>
      <c r="X481" s="18"/>
      <c r="Y481" s="169" t="str">
        <f>IF(Z481="","",INDEX('Otras referencias'!H:I,MATCH(Z481,'Otras referencias'!I:I,0),1))</f>
        <v/>
      </c>
      <c r="Z481" s="171"/>
      <c r="AA481" s="21"/>
      <c r="AB481" s="11"/>
      <c r="AC481" s="169" t="str">
        <f>IF(AD481="","",INDEX('Otras referencias'!K:L,MATCH(AD481,'Otras referencias'!L:L,0),1))</f>
        <v/>
      </c>
      <c r="AD481" s="67"/>
      <c r="AE481" s="173" t="str">
        <f t="shared" si="44"/>
        <v>---</v>
      </c>
      <c r="AI481" s="59" t="str">
        <f>IF(V481="","",INDEX('Otras referencias'!AO:AQ,MATCH(V481,'Otras referencias'!AO:AO,0),3))</f>
        <v/>
      </c>
      <c r="AJ481" s="59" t="str">
        <f>IF(SUMPRODUCT(--EXACT(K481&amp;M481,$AJ$2:AJ480)),"",K481&amp;M481)</f>
        <v/>
      </c>
      <c r="AK481" s="59" t="str">
        <f>IF(SUMPRODUCT(--EXACT(K481&amp;M481,$AJ$2:AJ480)),"",MAX($AK$3:AK480)+1)</f>
        <v/>
      </c>
    </row>
    <row r="482" spans="1:37" s="59" customFormat="1" ht="15" x14ac:dyDescent="0.25">
      <c r="A482" s="10">
        <f t="shared" si="46"/>
        <v>1</v>
      </c>
      <c r="B482" s="55" t="str">
        <f t="shared" si="47"/>
        <v/>
      </c>
      <c r="C482" s="55">
        <v>480</v>
      </c>
      <c r="D482" s="55" t="str">
        <f t="shared" si="45"/>
        <v/>
      </c>
      <c r="E482" s="56" t="str">
        <f t="shared" si="42"/>
        <v/>
      </c>
      <c r="F482" s="34" t="str">
        <f>IF(L482&lt;&gt;"",CONCATENATE(DIGITADOR!$B$2,$A$2,DIGITADOR!$M$1,A482),"")</f>
        <v/>
      </c>
      <c r="G482" s="36"/>
      <c r="H482" s="4"/>
      <c r="I482" s="60" t="str">
        <f t="shared" si="43"/>
        <v/>
      </c>
      <c r="J482" s="166" t="str">
        <f>IF(K482="","",INDEX('Otras referencias'!$AG:$AH,MATCH(K482,'Otras referencias'!$AG:$AG,0),2))</f>
        <v/>
      </c>
      <c r="K482" s="171"/>
      <c r="L482" s="58" t="str">
        <f>IF(J482="","",INDEX(referentes!$S:$W,MATCH(J482,referentes!$S:$S,0),1))</f>
        <v/>
      </c>
      <c r="M482" s="32"/>
      <c r="N482" s="42"/>
      <c r="O482" s="1"/>
      <c r="P482" s="225"/>
      <c r="Q482" s="226" t="str">
        <f>IF(P482="","",INDEX(referentes!$J:$K,MATCH(P482,referentes!$J:$J,0),2))</f>
        <v/>
      </c>
      <c r="R482" s="20"/>
      <c r="S482" s="26"/>
      <c r="T482" s="222"/>
      <c r="U482" s="223" t="str">
        <f>IF(T482="","",INDEX(referentes!D:E,MATCH(T482,referentes!D:D,0),2))</f>
        <v/>
      </c>
      <c r="V482" s="222"/>
      <c r="W482" s="224" t="str">
        <f>IF(V482="","",INDEX('Otras referencias'!AO:AQ,MATCH(V482,'Otras referencias'!AO:AO,0),2))</f>
        <v/>
      </c>
      <c r="X482" s="18"/>
      <c r="Y482" s="169" t="str">
        <f>IF(Z482="","",INDEX('Otras referencias'!H:I,MATCH(Z482,'Otras referencias'!I:I,0),1))</f>
        <v/>
      </c>
      <c r="Z482" s="171"/>
      <c r="AA482" s="20"/>
      <c r="AB482" s="12"/>
      <c r="AC482" s="169" t="str">
        <f>IF(AD482="","",INDEX('Otras referencias'!K:L,MATCH(AD482,'Otras referencias'!L:L,0),1))</f>
        <v/>
      </c>
      <c r="AD482" s="67"/>
      <c r="AE482" s="173" t="str">
        <f t="shared" si="44"/>
        <v>---</v>
      </c>
      <c r="AI482" s="59" t="str">
        <f>IF(V482="","",INDEX('Otras referencias'!AO:AQ,MATCH(V482,'Otras referencias'!AO:AO,0),3))</f>
        <v/>
      </c>
      <c r="AJ482" s="59" t="str">
        <f>IF(SUMPRODUCT(--EXACT(K482&amp;M482,$AJ$2:AJ481)),"",K482&amp;M482)</f>
        <v/>
      </c>
      <c r="AK482" s="59" t="str">
        <f>IF(SUMPRODUCT(--EXACT(K482&amp;M482,$AJ$2:AJ481)),"",MAX($AK$3:AK481)+1)</f>
        <v/>
      </c>
    </row>
    <row r="483" spans="1:37" s="59" customFormat="1" ht="15" x14ac:dyDescent="0.25">
      <c r="A483" s="10">
        <f t="shared" si="46"/>
        <v>1</v>
      </c>
      <c r="B483" s="55" t="str">
        <f t="shared" si="47"/>
        <v/>
      </c>
      <c r="C483" s="55">
        <v>481</v>
      </c>
      <c r="D483" s="55" t="str">
        <f t="shared" si="45"/>
        <v/>
      </c>
      <c r="E483" s="56" t="str">
        <f t="shared" si="42"/>
        <v/>
      </c>
      <c r="F483" s="34" t="str">
        <f>IF(L483&lt;&gt;"",CONCATENATE(DIGITADOR!$B$2,$A$2,DIGITADOR!$M$1,A483),"")</f>
        <v/>
      </c>
      <c r="G483" s="37"/>
      <c r="H483" s="4"/>
      <c r="I483" s="60" t="str">
        <f t="shared" si="43"/>
        <v/>
      </c>
      <c r="J483" s="166" t="str">
        <f>IF(K483="","",INDEX('Otras referencias'!$AG:$AH,MATCH(K483,'Otras referencias'!$AG:$AG,0),2))</f>
        <v/>
      </c>
      <c r="K483" s="171"/>
      <c r="L483" s="58" t="str">
        <f>IF(J483="","",INDEX(referentes!$S:$W,MATCH(J483,referentes!$S:$S,0),1))</f>
        <v/>
      </c>
      <c r="M483" s="32"/>
      <c r="N483" s="43"/>
      <c r="O483" s="1"/>
      <c r="P483" s="225"/>
      <c r="Q483" s="226" t="str">
        <f>IF(P483="","",INDEX(referentes!$J:$K,MATCH(P483,referentes!$J:$J,0),2))</f>
        <v/>
      </c>
      <c r="R483" s="21"/>
      <c r="S483" s="26"/>
      <c r="T483" s="222"/>
      <c r="U483" s="223" t="str">
        <f>IF(T483="","",INDEX(referentes!D:E,MATCH(T483,referentes!D:D,0),2))</f>
        <v/>
      </c>
      <c r="V483" s="222"/>
      <c r="W483" s="224" t="str">
        <f>IF(V483="","",INDEX('Otras referencias'!AO:AQ,MATCH(V483,'Otras referencias'!AO:AO,0),2))</f>
        <v/>
      </c>
      <c r="X483" s="18"/>
      <c r="Y483" s="169" t="str">
        <f>IF(Z483="","",INDEX('Otras referencias'!H:I,MATCH(Z483,'Otras referencias'!I:I,0),1))</f>
        <v/>
      </c>
      <c r="Z483" s="171"/>
      <c r="AA483" s="21"/>
      <c r="AB483" s="11"/>
      <c r="AC483" s="169" t="str">
        <f>IF(AD483="","",INDEX('Otras referencias'!K:L,MATCH(AD483,'Otras referencias'!L:L,0),1))</f>
        <v/>
      </c>
      <c r="AD483" s="67"/>
      <c r="AE483" s="173" t="str">
        <f t="shared" si="44"/>
        <v>---</v>
      </c>
      <c r="AI483" s="59" t="str">
        <f>IF(V483="","",INDEX('Otras referencias'!AO:AQ,MATCH(V483,'Otras referencias'!AO:AO,0),3))</f>
        <v/>
      </c>
      <c r="AJ483" s="59" t="str">
        <f>IF(SUMPRODUCT(--EXACT(K483&amp;M483,$AJ$2:AJ482)),"",K483&amp;M483)</f>
        <v/>
      </c>
      <c r="AK483" s="59" t="str">
        <f>IF(SUMPRODUCT(--EXACT(K483&amp;M483,$AJ$2:AJ482)),"",MAX($AK$3:AK482)+1)</f>
        <v/>
      </c>
    </row>
    <row r="484" spans="1:37" s="59" customFormat="1" ht="15" x14ac:dyDescent="0.25">
      <c r="A484" s="10">
        <f t="shared" si="46"/>
        <v>1</v>
      </c>
      <c r="B484" s="55" t="str">
        <f t="shared" si="47"/>
        <v/>
      </c>
      <c r="C484" s="55">
        <v>482</v>
      </c>
      <c r="D484" s="55" t="str">
        <f t="shared" si="45"/>
        <v/>
      </c>
      <c r="E484" s="56" t="str">
        <f t="shared" si="42"/>
        <v/>
      </c>
      <c r="F484" s="34" t="str">
        <f>IF(L484&lt;&gt;"",CONCATENATE(DIGITADOR!$B$2,$A$2,DIGITADOR!$M$1,A484),"")</f>
        <v/>
      </c>
      <c r="G484" s="36"/>
      <c r="H484" s="4"/>
      <c r="I484" s="60" t="str">
        <f t="shared" si="43"/>
        <v/>
      </c>
      <c r="J484" s="166" t="str">
        <f>IF(K484="","",INDEX('Otras referencias'!$AG:$AH,MATCH(K484,'Otras referencias'!$AG:$AG,0),2))</f>
        <v/>
      </c>
      <c r="K484" s="171"/>
      <c r="L484" s="58" t="str">
        <f>IF(J484="","",INDEX(referentes!$S:$W,MATCH(J484,referentes!$S:$S,0),1))</f>
        <v/>
      </c>
      <c r="M484" s="32"/>
      <c r="N484" s="42"/>
      <c r="O484" s="1"/>
      <c r="P484" s="225"/>
      <c r="Q484" s="226" t="str">
        <f>IF(P484="","",INDEX(referentes!$J:$K,MATCH(P484,referentes!$J:$J,0),2))</f>
        <v/>
      </c>
      <c r="R484" s="20"/>
      <c r="S484" s="26"/>
      <c r="T484" s="222"/>
      <c r="U484" s="223" t="str">
        <f>IF(T484="","",INDEX(referentes!D:E,MATCH(T484,referentes!D:D,0),2))</f>
        <v/>
      </c>
      <c r="V484" s="222"/>
      <c r="W484" s="224" t="str">
        <f>IF(V484="","",INDEX('Otras referencias'!AO:AQ,MATCH(V484,'Otras referencias'!AO:AO,0),2))</f>
        <v/>
      </c>
      <c r="X484" s="18"/>
      <c r="Y484" s="169" t="str">
        <f>IF(Z484="","",INDEX('Otras referencias'!H:I,MATCH(Z484,'Otras referencias'!I:I,0),1))</f>
        <v/>
      </c>
      <c r="Z484" s="171"/>
      <c r="AA484" s="20"/>
      <c r="AB484" s="12"/>
      <c r="AC484" s="169" t="str">
        <f>IF(AD484="","",INDEX('Otras referencias'!K:L,MATCH(AD484,'Otras referencias'!L:L,0),1))</f>
        <v/>
      </c>
      <c r="AD484" s="67"/>
      <c r="AE484" s="173" t="str">
        <f t="shared" si="44"/>
        <v>---</v>
      </c>
      <c r="AI484" s="59" t="str">
        <f>IF(V484="","",INDEX('Otras referencias'!AO:AQ,MATCH(V484,'Otras referencias'!AO:AO,0),3))</f>
        <v/>
      </c>
      <c r="AJ484" s="59" t="str">
        <f>IF(SUMPRODUCT(--EXACT(K484&amp;M484,$AJ$2:AJ483)),"",K484&amp;M484)</f>
        <v/>
      </c>
      <c r="AK484" s="59" t="str">
        <f>IF(SUMPRODUCT(--EXACT(K484&amp;M484,$AJ$2:AJ483)),"",MAX($AK$3:AK483)+1)</f>
        <v/>
      </c>
    </row>
    <row r="485" spans="1:37" s="59" customFormat="1" ht="15" x14ac:dyDescent="0.25">
      <c r="A485" s="10">
        <f t="shared" si="46"/>
        <v>1</v>
      </c>
      <c r="B485" s="55" t="str">
        <f t="shared" si="47"/>
        <v/>
      </c>
      <c r="C485" s="55">
        <v>483</v>
      </c>
      <c r="D485" s="55" t="str">
        <f t="shared" si="45"/>
        <v/>
      </c>
      <c r="E485" s="56" t="str">
        <f t="shared" si="42"/>
        <v/>
      </c>
      <c r="F485" s="34" t="str">
        <f>IF(L485&lt;&gt;"",CONCATENATE(DIGITADOR!$B$2,$A$2,DIGITADOR!$M$1,A485),"")</f>
        <v/>
      </c>
      <c r="G485" s="38"/>
      <c r="H485" s="4"/>
      <c r="I485" s="60" t="str">
        <f t="shared" si="43"/>
        <v/>
      </c>
      <c r="J485" s="166" t="str">
        <f>IF(K485="","",INDEX('Otras referencias'!$AG:$AH,MATCH(K485,'Otras referencias'!$AG:$AG,0),2))</f>
        <v/>
      </c>
      <c r="K485" s="171"/>
      <c r="L485" s="58" t="str">
        <f>IF(J485="","",INDEX(referentes!$S:$W,MATCH(J485,referentes!$S:$S,0),1))</f>
        <v/>
      </c>
      <c r="M485" s="32"/>
      <c r="N485" s="44"/>
      <c r="O485" s="1"/>
      <c r="P485" s="225"/>
      <c r="Q485" s="226" t="str">
        <f>IF(P485="","",INDEX(referentes!$J:$K,MATCH(P485,referentes!$J:$J,0),2))</f>
        <v/>
      </c>
      <c r="R485" s="22"/>
      <c r="S485" s="27"/>
      <c r="T485" s="222"/>
      <c r="U485" s="223" t="str">
        <f>IF(T485="","",INDEX(referentes!D:E,MATCH(T485,referentes!D:D,0),2))</f>
        <v/>
      </c>
      <c r="V485" s="222"/>
      <c r="W485" s="224" t="str">
        <f>IF(V485="","",INDEX('Otras referencias'!AO:AQ,MATCH(V485,'Otras referencias'!AO:AO,0),2))</f>
        <v/>
      </c>
      <c r="X485" s="18"/>
      <c r="Y485" s="169" t="str">
        <f>IF(Z485="","",INDEX('Otras referencias'!H:I,MATCH(Z485,'Otras referencias'!I:I,0),1))</f>
        <v/>
      </c>
      <c r="Z485" s="171"/>
      <c r="AA485" s="22"/>
      <c r="AB485" s="5"/>
      <c r="AC485" s="169" t="str">
        <f>IF(AD485="","",INDEX('Otras referencias'!K:L,MATCH(AD485,'Otras referencias'!L:L,0),1))</f>
        <v/>
      </c>
      <c r="AD485" s="67"/>
      <c r="AE485" s="173" t="str">
        <f t="shared" si="44"/>
        <v>---</v>
      </c>
      <c r="AI485" s="59" t="str">
        <f>IF(V485="","",INDEX('Otras referencias'!AO:AQ,MATCH(V485,'Otras referencias'!AO:AO,0),3))</f>
        <v/>
      </c>
      <c r="AJ485" s="59" t="str">
        <f>IF(SUMPRODUCT(--EXACT(K485&amp;M485,$AJ$2:AJ484)),"",K485&amp;M485)</f>
        <v/>
      </c>
      <c r="AK485" s="59" t="str">
        <f>IF(SUMPRODUCT(--EXACT(K485&amp;M485,$AJ$2:AJ484)),"",MAX($AK$3:AK484)+1)</f>
        <v/>
      </c>
    </row>
    <row r="486" spans="1:37" s="59" customFormat="1" ht="15" x14ac:dyDescent="0.25">
      <c r="A486" s="10">
        <f t="shared" si="46"/>
        <v>1</v>
      </c>
      <c r="B486" s="55" t="str">
        <f t="shared" si="47"/>
        <v/>
      </c>
      <c r="C486" s="55">
        <v>484</v>
      </c>
      <c r="D486" s="55" t="str">
        <f t="shared" si="45"/>
        <v/>
      </c>
      <c r="E486" s="56" t="str">
        <f t="shared" si="42"/>
        <v/>
      </c>
      <c r="F486" s="34" t="str">
        <f>IF(L486&lt;&gt;"",CONCATENATE(DIGITADOR!$B$2,$A$2,DIGITADOR!$M$1,A486),"")</f>
        <v/>
      </c>
      <c r="G486" s="38"/>
      <c r="H486" s="4"/>
      <c r="I486" s="60" t="str">
        <f t="shared" si="43"/>
        <v/>
      </c>
      <c r="J486" s="166" t="str">
        <f>IF(K486="","",INDEX('Otras referencias'!$AG:$AH,MATCH(K486,'Otras referencias'!$AG:$AG,0),2))</f>
        <v/>
      </c>
      <c r="K486" s="171"/>
      <c r="L486" s="58" t="str">
        <f>IF(J486="","",INDEX(referentes!$S:$W,MATCH(J486,referentes!$S:$S,0),1))</f>
        <v/>
      </c>
      <c r="M486" s="32"/>
      <c r="N486" s="44"/>
      <c r="O486" s="1"/>
      <c r="P486" s="225"/>
      <c r="Q486" s="226" t="str">
        <f>IF(P486="","",INDEX(referentes!$J:$K,MATCH(P486,referentes!$J:$J,0),2))</f>
        <v/>
      </c>
      <c r="R486" s="22"/>
      <c r="S486" s="27"/>
      <c r="T486" s="222"/>
      <c r="U486" s="223" t="str">
        <f>IF(T486="","",INDEX(referentes!D:E,MATCH(T486,referentes!D:D,0),2))</f>
        <v/>
      </c>
      <c r="V486" s="222"/>
      <c r="W486" s="224" t="str">
        <f>IF(V486="","",INDEX('Otras referencias'!AO:AQ,MATCH(V486,'Otras referencias'!AO:AO,0),2))</f>
        <v/>
      </c>
      <c r="X486" s="18"/>
      <c r="Y486" s="169" t="str">
        <f>IF(Z486="","",INDEX('Otras referencias'!H:I,MATCH(Z486,'Otras referencias'!I:I,0),1))</f>
        <v/>
      </c>
      <c r="Z486" s="171"/>
      <c r="AA486" s="22"/>
      <c r="AB486" s="5"/>
      <c r="AC486" s="169" t="str">
        <f>IF(AD486="","",INDEX('Otras referencias'!K:L,MATCH(AD486,'Otras referencias'!L:L,0),1))</f>
        <v/>
      </c>
      <c r="AD486" s="67"/>
      <c r="AE486" s="173" t="str">
        <f t="shared" si="44"/>
        <v>---</v>
      </c>
      <c r="AI486" s="59" t="str">
        <f>IF(V486="","",INDEX('Otras referencias'!AO:AQ,MATCH(V486,'Otras referencias'!AO:AO,0),3))</f>
        <v/>
      </c>
      <c r="AJ486" s="59" t="str">
        <f>IF(SUMPRODUCT(--EXACT(K486&amp;M486,$AJ$2:AJ485)),"",K486&amp;M486)</f>
        <v/>
      </c>
      <c r="AK486" s="59" t="str">
        <f>IF(SUMPRODUCT(--EXACT(K486&amp;M486,$AJ$2:AJ485)),"",MAX($AK$3:AK485)+1)</f>
        <v/>
      </c>
    </row>
    <row r="487" spans="1:37" s="59" customFormat="1" ht="15" x14ac:dyDescent="0.25">
      <c r="A487" s="10">
        <f t="shared" si="46"/>
        <v>1</v>
      </c>
      <c r="B487" s="55" t="str">
        <f t="shared" si="47"/>
        <v/>
      </c>
      <c r="C487" s="55">
        <v>485</v>
      </c>
      <c r="D487" s="55" t="str">
        <f t="shared" si="45"/>
        <v/>
      </c>
      <c r="E487" s="56" t="str">
        <f t="shared" si="42"/>
        <v/>
      </c>
      <c r="F487" s="34" t="str">
        <f>IF(L487&lt;&gt;"",CONCATENATE(DIGITADOR!$B$2,$A$2,DIGITADOR!$M$1,A487),"")</f>
        <v/>
      </c>
      <c r="G487" s="38"/>
      <c r="H487" s="4"/>
      <c r="I487" s="60" t="str">
        <f t="shared" si="43"/>
        <v/>
      </c>
      <c r="J487" s="166" t="str">
        <f>IF(K487="","",INDEX('Otras referencias'!$AG:$AH,MATCH(K487,'Otras referencias'!$AG:$AG,0),2))</f>
        <v/>
      </c>
      <c r="K487" s="171"/>
      <c r="L487" s="58" t="str">
        <f>IF(J487="","",INDEX(referentes!$S:$W,MATCH(J487,referentes!$S:$S,0),1))</f>
        <v/>
      </c>
      <c r="M487" s="32"/>
      <c r="N487" s="44"/>
      <c r="O487" s="1"/>
      <c r="P487" s="225"/>
      <c r="Q487" s="226" t="str">
        <f>IF(P487="","",INDEX(referentes!$J:$K,MATCH(P487,referentes!$J:$J,0),2))</f>
        <v/>
      </c>
      <c r="R487" s="22"/>
      <c r="S487" s="27"/>
      <c r="T487" s="222"/>
      <c r="U487" s="223" t="str">
        <f>IF(T487="","",INDEX(referentes!D:E,MATCH(T487,referentes!D:D,0),2))</f>
        <v/>
      </c>
      <c r="V487" s="222"/>
      <c r="W487" s="224" t="str">
        <f>IF(V487="","",INDEX('Otras referencias'!AO:AQ,MATCH(V487,'Otras referencias'!AO:AO,0),2))</f>
        <v/>
      </c>
      <c r="X487" s="18"/>
      <c r="Y487" s="169" t="str">
        <f>IF(Z487="","",INDEX('Otras referencias'!H:I,MATCH(Z487,'Otras referencias'!I:I,0),1))</f>
        <v/>
      </c>
      <c r="Z487" s="171"/>
      <c r="AA487" s="22"/>
      <c r="AB487" s="5"/>
      <c r="AC487" s="169" t="str">
        <f>IF(AD487="","",INDEX('Otras referencias'!K:L,MATCH(AD487,'Otras referencias'!L:L,0),1))</f>
        <v/>
      </c>
      <c r="AD487" s="67"/>
      <c r="AE487" s="173" t="str">
        <f t="shared" si="44"/>
        <v>---</v>
      </c>
      <c r="AI487" s="59" t="str">
        <f>IF(V487="","",INDEX('Otras referencias'!AO:AQ,MATCH(V487,'Otras referencias'!AO:AO,0),3))</f>
        <v/>
      </c>
      <c r="AJ487" s="59" t="str">
        <f>IF(SUMPRODUCT(--EXACT(K487&amp;M487,$AJ$2:AJ486)),"",K487&amp;M487)</f>
        <v/>
      </c>
      <c r="AK487" s="59" t="str">
        <f>IF(SUMPRODUCT(--EXACT(K487&amp;M487,$AJ$2:AJ486)),"",MAX($AK$3:AK486)+1)</f>
        <v/>
      </c>
    </row>
    <row r="488" spans="1:37" s="59" customFormat="1" ht="15" x14ac:dyDescent="0.25">
      <c r="A488" s="10">
        <f t="shared" si="46"/>
        <v>1</v>
      </c>
      <c r="B488" s="55" t="str">
        <f t="shared" si="47"/>
        <v/>
      </c>
      <c r="C488" s="55">
        <v>486</v>
      </c>
      <c r="D488" s="55" t="str">
        <f t="shared" si="45"/>
        <v/>
      </c>
      <c r="E488" s="56" t="str">
        <f t="shared" si="42"/>
        <v/>
      </c>
      <c r="F488" s="34" t="str">
        <f>IF(L488&lt;&gt;"",CONCATENATE(DIGITADOR!$B$2,$A$2,DIGITADOR!$M$1,A488),"")</f>
        <v/>
      </c>
      <c r="G488" s="38"/>
      <c r="H488" s="4"/>
      <c r="I488" s="60" t="str">
        <f t="shared" si="43"/>
        <v/>
      </c>
      <c r="J488" s="166" t="str">
        <f>IF(K488="","",INDEX('Otras referencias'!$AG:$AH,MATCH(K488,'Otras referencias'!$AG:$AG,0),2))</f>
        <v/>
      </c>
      <c r="K488" s="171"/>
      <c r="L488" s="58" t="str">
        <f>IF(J488="","",INDEX(referentes!$S:$W,MATCH(J488,referentes!$S:$S,0),1))</f>
        <v/>
      </c>
      <c r="M488" s="32"/>
      <c r="N488" s="44"/>
      <c r="O488" s="1"/>
      <c r="P488" s="225"/>
      <c r="Q488" s="226" t="str">
        <f>IF(P488="","",INDEX(referentes!$J:$K,MATCH(P488,referentes!$J:$J,0),2))</f>
        <v/>
      </c>
      <c r="R488" s="22"/>
      <c r="S488" s="27"/>
      <c r="T488" s="222"/>
      <c r="U488" s="223" t="str">
        <f>IF(T488="","",INDEX(referentes!D:E,MATCH(T488,referentes!D:D,0),2))</f>
        <v/>
      </c>
      <c r="V488" s="222"/>
      <c r="W488" s="224" t="str">
        <f>IF(V488="","",INDEX('Otras referencias'!AO:AQ,MATCH(V488,'Otras referencias'!AO:AO,0),2))</f>
        <v/>
      </c>
      <c r="X488" s="18"/>
      <c r="Y488" s="169" t="str">
        <f>IF(Z488="","",INDEX('Otras referencias'!H:I,MATCH(Z488,'Otras referencias'!I:I,0),1))</f>
        <v/>
      </c>
      <c r="Z488" s="171"/>
      <c r="AA488" s="22"/>
      <c r="AB488" s="5"/>
      <c r="AC488" s="169" t="str">
        <f>IF(AD488="","",INDEX('Otras referencias'!K:L,MATCH(AD488,'Otras referencias'!L:L,0),1))</f>
        <v/>
      </c>
      <c r="AD488" s="67"/>
      <c r="AE488" s="173" t="str">
        <f t="shared" si="44"/>
        <v>---</v>
      </c>
      <c r="AI488" s="59" t="str">
        <f>IF(V488="","",INDEX('Otras referencias'!AO:AQ,MATCH(V488,'Otras referencias'!AO:AO,0),3))</f>
        <v/>
      </c>
      <c r="AJ488" s="59" t="str">
        <f>IF(SUMPRODUCT(--EXACT(K488&amp;M488,$AJ$2:AJ487)),"",K488&amp;M488)</f>
        <v/>
      </c>
      <c r="AK488" s="59" t="str">
        <f>IF(SUMPRODUCT(--EXACT(K488&amp;M488,$AJ$2:AJ487)),"",MAX($AK$3:AK487)+1)</f>
        <v/>
      </c>
    </row>
    <row r="489" spans="1:37" s="59" customFormat="1" ht="15" x14ac:dyDescent="0.25">
      <c r="A489" s="10">
        <f t="shared" si="46"/>
        <v>1</v>
      </c>
      <c r="B489" s="55" t="str">
        <f t="shared" si="47"/>
        <v/>
      </c>
      <c r="C489" s="55">
        <v>487</v>
      </c>
      <c r="D489" s="55" t="str">
        <f t="shared" si="45"/>
        <v/>
      </c>
      <c r="E489" s="56" t="str">
        <f t="shared" si="42"/>
        <v/>
      </c>
      <c r="F489" s="34" t="str">
        <f>IF(L489&lt;&gt;"",CONCATENATE(DIGITADOR!$B$2,$A$2,DIGITADOR!$M$1,A489),"")</f>
        <v/>
      </c>
      <c r="G489" s="38"/>
      <c r="H489" s="4"/>
      <c r="I489" s="60" t="str">
        <f t="shared" si="43"/>
        <v/>
      </c>
      <c r="J489" s="166" t="str">
        <f>IF(K489="","",INDEX('Otras referencias'!$AG:$AH,MATCH(K489,'Otras referencias'!$AG:$AG,0),2))</f>
        <v/>
      </c>
      <c r="K489" s="171"/>
      <c r="L489" s="58" t="str">
        <f>IF(J489="","",INDEX(referentes!$S:$W,MATCH(J489,referentes!$S:$S,0),1))</f>
        <v/>
      </c>
      <c r="M489" s="32"/>
      <c r="N489" s="44"/>
      <c r="O489" s="1"/>
      <c r="P489" s="225"/>
      <c r="Q489" s="226" t="str">
        <f>IF(P489="","",INDEX(referentes!$J:$K,MATCH(P489,referentes!$J:$J,0),2))</f>
        <v/>
      </c>
      <c r="R489" s="22"/>
      <c r="S489" s="27"/>
      <c r="T489" s="222"/>
      <c r="U489" s="223" t="str">
        <f>IF(T489="","",INDEX(referentes!D:E,MATCH(T489,referentes!D:D,0),2))</f>
        <v/>
      </c>
      <c r="V489" s="222"/>
      <c r="W489" s="224" t="str">
        <f>IF(V489="","",INDEX('Otras referencias'!AO:AQ,MATCH(V489,'Otras referencias'!AO:AO,0),2))</f>
        <v/>
      </c>
      <c r="X489" s="18"/>
      <c r="Y489" s="169" t="str">
        <f>IF(Z489="","",INDEX('Otras referencias'!H:I,MATCH(Z489,'Otras referencias'!I:I,0),1))</f>
        <v/>
      </c>
      <c r="Z489" s="171"/>
      <c r="AA489" s="22"/>
      <c r="AB489" s="5"/>
      <c r="AC489" s="169" t="str">
        <f>IF(AD489="","",INDEX('Otras referencias'!K:L,MATCH(AD489,'Otras referencias'!L:L,0),1))</f>
        <v/>
      </c>
      <c r="AD489" s="67"/>
      <c r="AE489" s="173" t="str">
        <f t="shared" si="44"/>
        <v>---</v>
      </c>
      <c r="AI489" s="59" t="str">
        <f>IF(V489="","",INDEX('Otras referencias'!AO:AQ,MATCH(V489,'Otras referencias'!AO:AO,0),3))</f>
        <v/>
      </c>
      <c r="AJ489" s="59" t="str">
        <f>IF(SUMPRODUCT(--EXACT(K489&amp;M489,$AJ$2:AJ488)),"",K489&amp;M489)</f>
        <v/>
      </c>
      <c r="AK489" s="59" t="str">
        <f>IF(SUMPRODUCT(--EXACT(K489&amp;M489,$AJ$2:AJ488)),"",MAX($AK$3:AK488)+1)</f>
        <v/>
      </c>
    </row>
    <row r="490" spans="1:37" s="59" customFormat="1" ht="15" x14ac:dyDescent="0.25">
      <c r="A490" s="10">
        <f t="shared" si="46"/>
        <v>1</v>
      </c>
      <c r="B490" s="55" t="str">
        <f t="shared" si="47"/>
        <v/>
      </c>
      <c r="C490" s="55">
        <v>488</v>
      </c>
      <c r="D490" s="55" t="str">
        <f t="shared" si="45"/>
        <v/>
      </c>
      <c r="E490" s="56" t="str">
        <f t="shared" si="42"/>
        <v/>
      </c>
      <c r="F490" s="34" t="str">
        <f>IF(L490&lt;&gt;"",CONCATENATE(DIGITADOR!$B$2,$A$2,DIGITADOR!$M$1,A490),"")</f>
        <v/>
      </c>
      <c r="G490" s="38"/>
      <c r="H490" s="4"/>
      <c r="I490" s="60" t="str">
        <f t="shared" si="43"/>
        <v/>
      </c>
      <c r="J490" s="166" t="str">
        <f>IF(K490="","",INDEX('Otras referencias'!$AG:$AH,MATCH(K490,'Otras referencias'!$AG:$AG,0),2))</f>
        <v/>
      </c>
      <c r="K490" s="171"/>
      <c r="L490" s="58" t="str">
        <f>IF(J490="","",INDEX(referentes!$S:$W,MATCH(J490,referentes!$S:$S,0),1))</f>
        <v/>
      </c>
      <c r="M490" s="32"/>
      <c r="N490" s="44"/>
      <c r="O490" s="1"/>
      <c r="P490" s="225"/>
      <c r="Q490" s="226" t="str">
        <f>IF(P490="","",INDEX(referentes!$J:$K,MATCH(P490,referentes!$J:$J,0),2))</f>
        <v/>
      </c>
      <c r="R490" s="22"/>
      <c r="S490" s="27"/>
      <c r="T490" s="222"/>
      <c r="U490" s="223" t="str">
        <f>IF(T490="","",INDEX(referentes!D:E,MATCH(T490,referentes!D:D,0),2))</f>
        <v/>
      </c>
      <c r="V490" s="222"/>
      <c r="W490" s="224" t="str">
        <f>IF(V490="","",INDEX('Otras referencias'!AO:AQ,MATCH(V490,'Otras referencias'!AO:AO,0),2))</f>
        <v/>
      </c>
      <c r="X490" s="18"/>
      <c r="Y490" s="169" t="str">
        <f>IF(Z490="","",INDEX('Otras referencias'!H:I,MATCH(Z490,'Otras referencias'!I:I,0),1))</f>
        <v/>
      </c>
      <c r="Z490" s="171"/>
      <c r="AA490" s="22"/>
      <c r="AB490" s="5"/>
      <c r="AC490" s="169" t="str">
        <f>IF(AD490="","",INDEX('Otras referencias'!K:L,MATCH(AD490,'Otras referencias'!L:L,0),1))</f>
        <v/>
      </c>
      <c r="AD490" s="67"/>
      <c r="AE490" s="173" t="str">
        <f t="shared" si="44"/>
        <v>---</v>
      </c>
      <c r="AI490" s="59" t="str">
        <f>IF(V490="","",INDEX('Otras referencias'!AO:AQ,MATCH(V490,'Otras referencias'!AO:AO,0),3))</f>
        <v/>
      </c>
      <c r="AJ490" s="59" t="str">
        <f>IF(SUMPRODUCT(--EXACT(K490&amp;M490,$AJ$2:AJ489)),"",K490&amp;M490)</f>
        <v/>
      </c>
      <c r="AK490" s="59" t="str">
        <f>IF(SUMPRODUCT(--EXACT(K490&amp;M490,$AJ$2:AJ489)),"",MAX($AK$3:AK489)+1)</f>
        <v/>
      </c>
    </row>
    <row r="491" spans="1:37" s="59" customFormat="1" ht="15" x14ac:dyDescent="0.25">
      <c r="A491" s="10">
        <f t="shared" si="46"/>
        <v>1</v>
      </c>
      <c r="B491" s="55" t="str">
        <f t="shared" si="47"/>
        <v/>
      </c>
      <c r="C491" s="55">
        <v>489</v>
      </c>
      <c r="D491" s="55" t="str">
        <f t="shared" si="45"/>
        <v/>
      </c>
      <c r="E491" s="56" t="str">
        <f t="shared" si="42"/>
        <v/>
      </c>
      <c r="F491" s="34" t="str">
        <f>IF(L491&lt;&gt;"",CONCATENATE(DIGITADOR!$B$2,$A$2,DIGITADOR!$M$1,A491),"")</f>
        <v/>
      </c>
      <c r="G491" s="38"/>
      <c r="H491" s="4"/>
      <c r="I491" s="60" t="str">
        <f t="shared" si="43"/>
        <v/>
      </c>
      <c r="J491" s="166" t="str">
        <f>IF(K491="","",INDEX('Otras referencias'!$AG:$AH,MATCH(K491,'Otras referencias'!$AG:$AG,0),2))</f>
        <v/>
      </c>
      <c r="K491" s="171"/>
      <c r="L491" s="58" t="str">
        <f>IF(J491="","",INDEX(referentes!$S:$W,MATCH(J491,referentes!$S:$S,0),1))</f>
        <v/>
      </c>
      <c r="M491" s="32"/>
      <c r="N491" s="44"/>
      <c r="O491" s="1"/>
      <c r="P491" s="225"/>
      <c r="Q491" s="226" t="str">
        <f>IF(P491="","",INDEX(referentes!$J:$K,MATCH(P491,referentes!$J:$J,0),2))</f>
        <v/>
      </c>
      <c r="R491" s="22"/>
      <c r="S491" s="27"/>
      <c r="T491" s="222"/>
      <c r="U491" s="223" t="str">
        <f>IF(T491="","",INDEX(referentes!D:E,MATCH(T491,referentes!D:D,0),2))</f>
        <v/>
      </c>
      <c r="V491" s="222"/>
      <c r="W491" s="224" t="str">
        <f>IF(V491="","",INDEX('Otras referencias'!AO:AQ,MATCH(V491,'Otras referencias'!AO:AO,0),2))</f>
        <v/>
      </c>
      <c r="X491" s="18"/>
      <c r="Y491" s="169" t="str">
        <f>IF(Z491="","",INDEX('Otras referencias'!H:I,MATCH(Z491,'Otras referencias'!I:I,0),1))</f>
        <v/>
      </c>
      <c r="Z491" s="171"/>
      <c r="AA491" s="22"/>
      <c r="AB491" s="5"/>
      <c r="AC491" s="169" t="str">
        <f>IF(AD491="","",INDEX('Otras referencias'!K:L,MATCH(AD491,'Otras referencias'!L:L,0),1))</f>
        <v/>
      </c>
      <c r="AD491" s="67"/>
      <c r="AE491" s="173" t="str">
        <f t="shared" si="44"/>
        <v>---</v>
      </c>
      <c r="AI491" s="59" t="str">
        <f>IF(V491="","",INDEX('Otras referencias'!AO:AQ,MATCH(V491,'Otras referencias'!AO:AO,0),3))</f>
        <v/>
      </c>
      <c r="AJ491" s="59" t="str">
        <f>IF(SUMPRODUCT(--EXACT(K491&amp;M491,$AJ$2:AJ490)),"",K491&amp;M491)</f>
        <v/>
      </c>
      <c r="AK491" s="59" t="str">
        <f>IF(SUMPRODUCT(--EXACT(K491&amp;M491,$AJ$2:AJ490)),"",MAX($AK$3:AK490)+1)</f>
        <v/>
      </c>
    </row>
    <row r="492" spans="1:37" s="59" customFormat="1" ht="15" x14ac:dyDescent="0.25">
      <c r="A492" s="10">
        <f t="shared" si="46"/>
        <v>1</v>
      </c>
      <c r="B492" s="55" t="str">
        <f t="shared" si="47"/>
        <v/>
      </c>
      <c r="C492" s="55">
        <v>490</v>
      </c>
      <c r="D492" s="55" t="str">
        <f t="shared" si="45"/>
        <v/>
      </c>
      <c r="E492" s="56" t="str">
        <f t="shared" si="42"/>
        <v/>
      </c>
      <c r="F492" s="34" t="str">
        <f>IF(L492&lt;&gt;"",CONCATENATE(DIGITADOR!$B$2,$A$2,DIGITADOR!$M$1,A492),"")</f>
        <v/>
      </c>
      <c r="G492" s="38"/>
      <c r="H492" s="4"/>
      <c r="I492" s="60" t="str">
        <f t="shared" si="43"/>
        <v/>
      </c>
      <c r="J492" s="166" t="str">
        <f>IF(K492="","",INDEX('Otras referencias'!$AG:$AH,MATCH(K492,'Otras referencias'!$AG:$AG,0),2))</f>
        <v/>
      </c>
      <c r="K492" s="171"/>
      <c r="L492" s="58" t="str">
        <f>IF(J492="","",INDEX(referentes!$S:$W,MATCH(J492,referentes!$S:$S,0),1))</f>
        <v/>
      </c>
      <c r="M492" s="32"/>
      <c r="N492" s="44"/>
      <c r="O492" s="1"/>
      <c r="P492" s="225"/>
      <c r="Q492" s="226" t="str">
        <f>IF(P492="","",INDEX(referentes!$J:$K,MATCH(P492,referentes!$J:$J,0),2))</f>
        <v/>
      </c>
      <c r="R492" s="22"/>
      <c r="S492" s="27"/>
      <c r="T492" s="222"/>
      <c r="U492" s="223" t="str">
        <f>IF(T492="","",INDEX(referentes!D:E,MATCH(T492,referentes!D:D,0),2))</f>
        <v/>
      </c>
      <c r="V492" s="222"/>
      <c r="W492" s="224" t="str">
        <f>IF(V492="","",INDEX('Otras referencias'!AO:AQ,MATCH(V492,'Otras referencias'!AO:AO,0),2))</f>
        <v/>
      </c>
      <c r="X492" s="18"/>
      <c r="Y492" s="169" t="str">
        <f>IF(Z492="","",INDEX('Otras referencias'!H:I,MATCH(Z492,'Otras referencias'!I:I,0),1))</f>
        <v/>
      </c>
      <c r="Z492" s="171"/>
      <c r="AA492" s="22"/>
      <c r="AB492" s="5"/>
      <c r="AC492" s="169" t="str">
        <f>IF(AD492="","",INDEX('Otras referencias'!K:L,MATCH(AD492,'Otras referencias'!L:L,0),1))</f>
        <v/>
      </c>
      <c r="AD492" s="67"/>
      <c r="AE492" s="173" t="str">
        <f t="shared" si="44"/>
        <v>---</v>
      </c>
      <c r="AI492" s="59" t="str">
        <f>IF(V492="","",INDEX('Otras referencias'!AO:AQ,MATCH(V492,'Otras referencias'!AO:AO,0),3))</f>
        <v/>
      </c>
      <c r="AJ492" s="59" t="str">
        <f>IF(SUMPRODUCT(--EXACT(K492&amp;M492,$AJ$2:AJ491)),"",K492&amp;M492)</f>
        <v/>
      </c>
      <c r="AK492" s="59" t="str">
        <f>IF(SUMPRODUCT(--EXACT(K492&amp;M492,$AJ$2:AJ491)),"",MAX($AK$3:AK491)+1)</f>
        <v/>
      </c>
    </row>
    <row r="493" spans="1:37" s="59" customFormat="1" ht="15" x14ac:dyDescent="0.25">
      <c r="A493" s="10">
        <f t="shared" si="46"/>
        <v>1</v>
      </c>
      <c r="B493" s="55" t="str">
        <f t="shared" si="47"/>
        <v/>
      </c>
      <c r="C493" s="55">
        <v>491</v>
      </c>
      <c r="D493" s="55" t="str">
        <f t="shared" si="45"/>
        <v/>
      </c>
      <c r="E493" s="56" t="str">
        <f t="shared" si="42"/>
        <v/>
      </c>
      <c r="F493" s="34" t="str">
        <f>IF(L493&lt;&gt;"",CONCATENATE(DIGITADOR!$B$2,$A$2,DIGITADOR!$M$1,A493),"")</f>
        <v/>
      </c>
      <c r="G493" s="38"/>
      <c r="H493" s="4"/>
      <c r="I493" s="60" t="str">
        <f t="shared" si="43"/>
        <v/>
      </c>
      <c r="J493" s="166" t="str">
        <f>IF(K493="","",INDEX('Otras referencias'!$AG:$AH,MATCH(K493,'Otras referencias'!$AG:$AG,0),2))</f>
        <v/>
      </c>
      <c r="K493" s="171"/>
      <c r="L493" s="58" t="str">
        <f>IF(J493="","",INDEX(referentes!$S:$W,MATCH(J493,referentes!$S:$S,0),1))</f>
        <v/>
      </c>
      <c r="M493" s="32"/>
      <c r="N493" s="44"/>
      <c r="O493" s="1"/>
      <c r="P493" s="225"/>
      <c r="Q493" s="226" t="str">
        <f>IF(P493="","",INDEX(referentes!$J:$K,MATCH(P493,referentes!$J:$J,0),2))</f>
        <v/>
      </c>
      <c r="R493" s="22"/>
      <c r="S493" s="27"/>
      <c r="T493" s="222"/>
      <c r="U493" s="223" t="str">
        <f>IF(T493="","",INDEX(referentes!D:E,MATCH(T493,referentes!D:D,0),2))</f>
        <v/>
      </c>
      <c r="V493" s="222"/>
      <c r="W493" s="224" t="str">
        <f>IF(V493="","",INDEX('Otras referencias'!AO:AQ,MATCH(V493,'Otras referencias'!AO:AO,0),2))</f>
        <v/>
      </c>
      <c r="X493" s="18"/>
      <c r="Y493" s="169" t="str">
        <f>IF(Z493="","",INDEX('Otras referencias'!H:I,MATCH(Z493,'Otras referencias'!I:I,0),1))</f>
        <v/>
      </c>
      <c r="Z493" s="171"/>
      <c r="AA493" s="22"/>
      <c r="AB493" s="5"/>
      <c r="AC493" s="169" t="str">
        <f>IF(AD493="","",INDEX('Otras referencias'!K:L,MATCH(AD493,'Otras referencias'!L:L,0),1))</f>
        <v/>
      </c>
      <c r="AD493" s="67"/>
      <c r="AE493" s="173" t="str">
        <f t="shared" si="44"/>
        <v>---</v>
      </c>
      <c r="AI493" s="59" t="str">
        <f>IF(V493="","",INDEX('Otras referencias'!AO:AQ,MATCH(V493,'Otras referencias'!AO:AO,0),3))</f>
        <v/>
      </c>
      <c r="AJ493" s="59" t="str">
        <f>IF(SUMPRODUCT(--EXACT(K493&amp;M493,$AJ$2:AJ492)),"",K493&amp;M493)</f>
        <v/>
      </c>
      <c r="AK493" s="59" t="str">
        <f>IF(SUMPRODUCT(--EXACT(K493&amp;M493,$AJ$2:AJ492)),"",MAX($AK$3:AK492)+1)</f>
        <v/>
      </c>
    </row>
    <row r="494" spans="1:37" s="59" customFormat="1" ht="15" x14ac:dyDescent="0.25">
      <c r="A494" s="10">
        <f t="shared" si="46"/>
        <v>1</v>
      </c>
      <c r="B494" s="55" t="str">
        <f t="shared" si="47"/>
        <v/>
      </c>
      <c r="C494" s="55">
        <v>492</v>
      </c>
      <c r="D494" s="55" t="str">
        <f t="shared" si="45"/>
        <v/>
      </c>
      <c r="E494" s="56" t="str">
        <f t="shared" si="42"/>
        <v/>
      </c>
      <c r="F494" s="34" t="str">
        <f>IF(L494&lt;&gt;"",CONCATENATE(DIGITADOR!$B$2,$A$2,DIGITADOR!$M$1,A494),"")</f>
        <v/>
      </c>
      <c r="G494" s="38"/>
      <c r="H494" s="4"/>
      <c r="I494" s="60" t="str">
        <f t="shared" si="43"/>
        <v/>
      </c>
      <c r="J494" s="166" t="str">
        <f>IF(K494="","",INDEX('Otras referencias'!$AG:$AH,MATCH(K494,'Otras referencias'!$AG:$AG,0),2))</f>
        <v/>
      </c>
      <c r="K494" s="171"/>
      <c r="L494" s="58" t="str">
        <f>IF(J494="","",INDEX(referentes!$S:$W,MATCH(J494,referentes!$S:$S,0),1))</f>
        <v/>
      </c>
      <c r="M494" s="32"/>
      <c r="N494" s="44"/>
      <c r="O494" s="1"/>
      <c r="P494" s="225"/>
      <c r="Q494" s="226" t="str">
        <f>IF(P494="","",INDEX(referentes!$J:$K,MATCH(P494,referentes!$J:$J,0),2))</f>
        <v/>
      </c>
      <c r="R494" s="22"/>
      <c r="S494" s="27"/>
      <c r="T494" s="222"/>
      <c r="U494" s="223" t="str">
        <f>IF(T494="","",INDEX(referentes!D:E,MATCH(T494,referentes!D:D,0),2))</f>
        <v/>
      </c>
      <c r="V494" s="222"/>
      <c r="W494" s="224" t="str">
        <f>IF(V494="","",INDEX('Otras referencias'!AO:AQ,MATCH(V494,'Otras referencias'!AO:AO,0),2))</f>
        <v/>
      </c>
      <c r="X494" s="18"/>
      <c r="Y494" s="169" t="str">
        <f>IF(Z494="","",INDEX('Otras referencias'!H:I,MATCH(Z494,'Otras referencias'!I:I,0),1))</f>
        <v/>
      </c>
      <c r="Z494" s="171"/>
      <c r="AA494" s="22"/>
      <c r="AB494" s="5"/>
      <c r="AC494" s="169" t="str">
        <f>IF(AD494="","",INDEX('Otras referencias'!K:L,MATCH(AD494,'Otras referencias'!L:L,0),1))</f>
        <v/>
      </c>
      <c r="AD494" s="67"/>
      <c r="AE494" s="173" t="str">
        <f t="shared" si="44"/>
        <v>---</v>
      </c>
      <c r="AI494" s="59" t="str">
        <f>IF(V494="","",INDEX('Otras referencias'!AO:AQ,MATCH(V494,'Otras referencias'!AO:AO,0),3))</f>
        <v/>
      </c>
      <c r="AJ494" s="59" t="str">
        <f>IF(SUMPRODUCT(--EXACT(K494&amp;M494,$AJ$2:AJ493)),"",K494&amp;M494)</f>
        <v/>
      </c>
      <c r="AK494" s="59" t="str">
        <f>IF(SUMPRODUCT(--EXACT(K494&amp;M494,$AJ$2:AJ493)),"",MAX($AK$3:AK493)+1)</f>
        <v/>
      </c>
    </row>
    <row r="495" spans="1:37" s="59" customFormat="1" ht="15" x14ac:dyDescent="0.25">
      <c r="A495" s="10">
        <f t="shared" si="46"/>
        <v>1</v>
      </c>
      <c r="B495" s="55" t="str">
        <f t="shared" si="47"/>
        <v/>
      </c>
      <c r="C495" s="55">
        <v>493</v>
      </c>
      <c r="D495" s="55" t="str">
        <f t="shared" si="45"/>
        <v/>
      </c>
      <c r="E495" s="56" t="str">
        <f t="shared" si="42"/>
        <v/>
      </c>
      <c r="F495" s="34" t="str">
        <f>IF(L495&lt;&gt;"",CONCATENATE(DIGITADOR!$B$2,$A$2,DIGITADOR!$M$1,A495),"")</f>
        <v/>
      </c>
      <c r="G495" s="38"/>
      <c r="H495" s="4"/>
      <c r="I495" s="60" t="str">
        <f t="shared" si="43"/>
        <v/>
      </c>
      <c r="J495" s="166" t="str">
        <f>IF(K495="","",INDEX('Otras referencias'!$AG:$AH,MATCH(K495,'Otras referencias'!$AG:$AG,0),2))</f>
        <v/>
      </c>
      <c r="K495" s="171"/>
      <c r="L495" s="58" t="str">
        <f>IF(J495="","",INDEX(referentes!$S:$W,MATCH(J495,referentes!$S:$S,0),1))</f>
        <v/>
      </c>
      <c r="M495" s="32"/>
      <c r="N495" s="44"/>
      <c r="O495" s="1"/>
      <c r="P495" s="225"/>
      <c r="Q495" s="226" t="str">
        <f>IF(P495="","",INDEX(referentes!$J:$K,MATCH(P495,referentes!$J:$J,0),2))</f>
        <v/>
      </c>
      <c r="R495" s="22"/>
      <c r="S495" s="27"/>
      <c r="T495" s="222"/>
      <c r="U495" s="223" t="str">
        <f>IF(T495="","",INDEX(referentes!D:E,MATCH(T495,referentes!D:D,0),2))</f>
        <v/>
      </c>
      <c r="V495" s="222"/>
      <c r="W495" s="224" t="str">
        <f>IF(V495="","",INDEX('Otras referencias'!AO:AQ,MATCH(V495,'Otras referencias'!AO:AO,0),2))</f>
        <v/>
      </c>
      <c r="X495" s="18"/>
      <c r="Y495" s="169" t="str">
        <f>IF(Z495="","",INDEX('Otras referencias'!H:I,MATCH(Z495,'Otras referencias'!I:I,0),1))</f>
        <v/>
      </c>
      <c r="Z495" s="171"/>
      <c r="AA495" s="22"/>
      <c r="AB495" s="5"/>
      <c r="AC495" s="169" t="str">
        <f>IF(AD495="","",INDEX('Otras referencias'!K:L,MATCH(AD495,'Otras referencias'!L:L,0),1))</f>
        <v/>
      </c>
      <c r="AD495" s="67"/>
      <c r="AE495" s="173" t="str">
        <f t="shared" si="44"/>
        <v>---</v>
      </c>
      <c r="AI495" s="59" t="str">
        <f>IF(V495="","",INDEX('Otras referencias'!AO:AQ,MATCH(V495,'Otras referencias'!AO:AO,0),3))</f>
        <v/>
      </c>
      <c r="AJ495" s="59" t="str">
        <f>IF(SUMPRODUCT(--EXACT(K495&amp;M495,$AJ$2:AJ494)),"",K495&amp;M495)</f>
        <v/>
      </c>
      <c r="AK495" s="59" t="str">
        <f>IF(SUMPRODUCT(--EXACT(K495&amp;M495,$AJ$2:AJ494)),"",MAX($AK$3:AK494)+1)</f>
        <v/>
      </c>
    </row>
    <row r="496" spans="1:37" s="59" customFormat="1" ht="15" x14ac:dyDescent="0.25">
      <c r="A496" s="10">
        <f t="shared" si="46"/>
        <v>1</v>
      </c>
      <c r="B496" s="55" t="str">
        <f t="shared" si="47"/>
        <v/>
      </c>
      <c r="C496" s="55">
        <v>494</v>
      </c>
      <c r="D496" s="55" t="str">
        <f t="shared" si="45"/>
        <v/>
      </c>
      <c r="E496" s="56" t="str">
        <f t="shared" si="42"/>
        <v/>
      </c>
      <c r="F496" s="34" t="str">
        <f>IF(L496&lt;&gt;"",CONCATENATE(DIGITADOR!$B$2,$A$2,DIGITADOR!$M$1,A496),"")</f>
        <v/>
      </c>
      <c r="G496" s="38"/>
      <c r="H496" s="4"/>
      <c r="I496" s="60" t="str">
        <f t="shared" si="43"/>
        <v/>
      </c>
      <c r="J496" s="166" t="str">
        <f>IF(K496="","",INDEX('Otras referencias'!$AG:$AH,MATCH(K496,'Otras referencias'!$AG:$AG,0),2))</f>
        <v/>
      </c>
      <c r="K496" s="171"/>
      <c r="L496" s="58" t="str">
        <f>IF(J496="","",INDEX(referentes!$S:$W,MATCH(J496,referentes!$S:$S,0),1))</f>
        <v/>
      </c>
      <c r="M496" s="32"/>
      <c r="N496" s="44"/>
      <c r="O496" s="1"/>
      <c r="P496" s="225"/>
      <c r="Q496" s="226" t="str">
        <f>IF(P496="","",INDEX(referentes!$J:$K,MATCH(P496,referentes!$J:$J,0),2))</f>
        <v/>
      </c>
      <c r="R496" s="22"/>
      <c r="S496" s="27"/>
      <c r="T496" s="222"/>
      <c r="U496" s="223" t="str">
        <f>IF(T496="","",INDEX(referentes!D:E,MATCH(T496,referentes!D:D,0),2))</f>
        <v/>
      </c>
      <c r="V496" s="222"/>
      <c r="W496" s="224" t="str">
        <f>IF(V496="","",INDEX('Otras referencias'!AO:AQ,MATCH(V496,'Otras referencias'!AO:AO,0),2))</f>
        <v/>
      </c>
      <c r="X496" s="18"/>
      <c r="Y496" s="169" t="str">
        <f>IF(Z496="","",INDEX('Otras referencias'!H:I,MATCH(Z496,'Otras referencias'!I:I,0),1))</f>
        <v/>
      </c>
      <c r="Z496" s="171"/>
      <c r="AA496" s="22"/>
      <c r="AB496" s="5"/>
      <c r="AC496" s="169" t="str">
        <f>IF(AD496="","",INDEX('Otras referencias'!K:L,MATCH(AD496,'Otras referencias'!L:L,0),1))</f>
        <v/>
      </c>
      <c r="AD496" s="67"/>
      <c r="AE496" s="173" t="str">
        <f t="shared" si="44"/>
        <v>---</v>
      </c>
      <c r="AI496" s="59" t="str">
        <f>IF(V496="","",INDEX('Otras referencias'!AO:AQ,MATCH(V496,'Otras referencias'!AO:AO,0),3))</f>
        <v/>
      </c>
      <c r="AJ496" s="59" t="str">
        <f>IF(SUMPRODUCT(--EXACT(K496&amp;M496,$AJ$2:AJ495)),"",K496&amp;M496)</f>
        <v/>
      </c>
      <c r="AK496" s="59" t="str">
        <f>IF(SUMPRODUCT(--EXACT(K496&amp;M496,$AJ$2:AJ495)),"",MAX($AK$3:AK495)+1)</f>
        <v/>
      </c>
    </row>
    <row r="497" spans="1:37" s="59" customFormat="1" ht="15" x14ac:dyDescent="0.25">
      <c r="A497" s="10">
        <f t="shared" si="46"/>
        <v>1</v>
      </c>
      <c r="B497" s="55" t="str">
        <f t="shared" si="47"/>
        <v/>
      </c>
      <c r="C497" s="55">
        <v>495</v>
      </c>
      <c r="D497" s="55" t="str">
        <f t="shared" si="45"/>
        <v/>
      </c>
      <c r="E497" s="56" t="str">
        <f t="shared" si="42"/>
        <v/>
      </c>
      <c r="F497" s="34" t="str">
        <f>IF(L497&lt;&gt;"",CONCATENATE(DIGITADOR!$B$2,$A$2,DIGITADOR!$M$1,A497),"")</f>
        <v/>
      </c>
      <c r="G497" s="38"/>
      <c r="H497" s="4"/>
      <c r="I497" s="60" t="str">
        <f t="shared" si="43"/>
        <v/>
      </c>
      <c r="J497" s="166" t="str">
        <f>IF(K497="","",INDEX('Otras referencias'!$AG:$AH,MATCH(K497,'Otras referencias'!$AG:$AG,0),2))</f>
        <v/>
      </c>
      <c r="K497" s="171"/>
      <c r="L497" s="58" t="str">
        <f>IF(J497="","",INDEX(referentes!$S:$W,MATCH(J497,referentes!$S:$S,0),1))</f>
        <v/>
      </c>
      <c r="M497" s="32"/>
      <c r="N497" s="44"/>
      <c r="O497" s="1"/>
      <c r="P497" s="225"/>
      <c r="Q497" s="226" t="str">
        <f>IF(P497="","",INDEX(referentes!$J:$K,MATCH(P497,referentes!$J:$J,0),2))</f>
        <v/>
      </c>
      <c r="R497" s="22"/>
      <c r="S497" s="27"/>
      <c r="T497" s="222"/>
      <c r="U497" s="223" t="str">
        <f>IF(T497="","",INDEX(referentes!D:E,MATCH(T497,referentes!D:D,0),2))</f>
        <v/>
      </c>
      <c r="V497" s="222"/>
      <c r="W497" s="224" t="str">
        <f>IF(V497="","",INDEX('Otras referencias'!AO:AQ,MATCH(V497,'Otras referencias'!AO:AO,0),2))</f>
        <v/>
      </c>
      <c r="X497" s="18"/>
      <c r="Y497" s="169" t="str">
        <f>IF(Z497="","",INDEX('Otras referencias'!H:I,MATCH(Z497,'Otras referencias'!I:I,0),1))</f>
        <v/>
      </c>
      <c r="Z497" s="171"/>
      <c r="AA497" s="22"/>
      <c r="AB497" s="5"/>
      <c r="AC497" s="169" t="str">
        <f>IF(AD497="","",INDEX('Otras referencias'!K:L,MATCH(AD497,'Otras referencias'!L:L,0),1))</f>
        <v/>
      </c>
      <c r="AD497" s="67"/>
      <c r="AE497" s="173" t="str">
        <f t="shared" si="44"/>
        <v>---</v>
      </c>
      <c r="AI497" s="59" t="str">
        <f>IF(V497="","",INDEX('Otras referencias'!AO:AQ,MATCH(V497,'Otras referencias'!AO:AO,0),3))</f>
        <v/>
      </c>
      <c r="AJ497" s="59" t="str">
        <f>IF(SUMPRODUCT(--EXACT(K497&amp;M497,$AJ$2:AJ496)),"",K497&amp;M497)</f>
        <v/>
      </c>
      <c r="AK497" s="59" t="str">
        <f>IF(SUMPRODUCT(--EXACT(K497&amp;M497,$AJ$2:AJ496)),"",MAX($AK$3:AK496)+1)</f>
        <v/>
      </c>
    </row>
    <row r="498" spans="1:37" s="59" customFormat="1" ht="15" x14ac:dyDescent="0.25">
      <c r="A498" s="10">
        <f t="shared" si="46"/>
        <v>1</v>
      </c>
      <c r="B498" s="55" t="str">
        <f t="shared" si="47"/>
        <v/>
      </c>
      <c r="C498" s="55">
        <v>496</v>
      </c>
      <c r="D498" s="55" t="str">
        <f t="shared" si="45"/>
        <v/>
      </c>
      <c r="E498" s="56" t="str">
        <f t="shared" si="42"/>
        <v/>
      </c>
      <c r="F498" s="34" t="str">
        <f>IF(L498&lt;&gt;"",CONCATENATE(DIGITADOR!$B$2,$A$2,DIGITADOR!$M$1,A498),"")</f>
        <v/>
      </c>
      <c r="G498" s="38"/>
      <c r="H498" s="4"/>
      <c r="I498" s="60" t="str">
        <f t="shared" si="43"/>
        <v/>
      </c>
      <c r="J498" s="166" t="str">
        <f>IF(K498="","",INDEX('Otras referencias'!$AG:$AH,MATCH(K498,'Otras referencias'!$AG:$AG,0),2))</f>
        <v/>
      </c>
      <c r="K498" s="171"/>
      <c r="L498" s="58" t="str">
        <f>IF(J498="","",INDEX(referentes!$S:$W,MATCH(J498,referentes!$S:$S,0),1))</f>
        <v/>
      </c>
      <c r="M498" s="32"/>
      <c r="N498" s="44"/>
      <c r="O498" s="1"/>
      <c r="P498" s="225"/>
      <c r="Q498" s="226" t="str">
        <f>IF(P498="","",INDEX(referentes!$J:$K,MATCH(P498,referentes!$J:$J,0),2))</f>
        <v/>
      </c>
      <c r="R498" s="22"/>
      <c r="S498" s="27"/>
      <c r="T498" s="222"/>
      <c r="U498" s="223" t="str">
        <f>IF(T498="","",INDEX(referentes!D:E,MATCH(T498,referentes!D:D,0),2))</f>
        <v/>
      </c>
      <c r="V498" s="222"/>
      <c r="W498" s="224" t="str">
        <f>IF(V498="","",INDEX('Otras referencias'!AO:AQ,MATCH(V498,'Otras referencias'!AO:AO,0),2))</f>
        <v/>
      </c>
      <c r="X498" s="18"/>
      <c r="Y498" s="169" t="str">
        <f>IF(Z498="","",INDEX('Otras referencias'!H:I,MATCH(Z498,'Otras referencias'!I:I,0),1))</f>
        <v/>
      </c>
      <c r="Z498" s="171"/>
      <c r="AA498" s="22"/>
      <c r="AB498" s="5"/>
      <c r="AC498" s="169" t="str">
        <f>IF(AD498="","",INDEX('Otras referencias'!K:L,MATCH(AD498,'Otras referencias'!L:L,0),1))</f>
        <v/>
      </c>
      <c r="AD498" s="67"/>
      <c r="AE498" s="173" t="str">
        <f t="shared" si="44"/>
        <v>---</v>
      </c>
      <c r="AI498" s="59" t="str">
        <f>IF(V498="","",INDEX('Otras referencias'!AO:AQ,MATCH(V498,'Otras referencias'!AO:AO,0),3))</f>
        <v/>
      </c>
      <c r="AJ498" s="59" t="str">
        <f>IF(SUMPRODUCT(--EXACT(K498&amp;M498,$AJ$2:AJ497)),"",K498&amp;M498)</f>
        <v/>
      </c>
      <c r="AK498" s="59" t="str">
        <f>IF(SUMPRODUCT(--EXACT(K498&amp;M498,$AJ$2:AJ497)),"",MAX($AK$3:AK497)+1)</f>
        <v/>
      </c>
    </row>
    <row r="499" spans="1:37" s="59" customFormat="1" ht="15" x14ac:dyDescent="0.25">
      <c r="A499" s="10">
        <f t="shared" si="46"/>
        <v>1</v>
      </c>
      <c r="B499" s="55" t="str">
        <f t="shared" si="47"/>
        <v/>
      </c>
      <c r="C499" s="55">
        <v>497</v>
      </c>
      <c r="D499" s="55" t="str">
        <f t="shared" si="45"/>
        <v/>
      </c>
      <c r="E499" s="56" t="str">
        <f t="shared" si="42"/>
        <v/>
      </c>
      <c r="F499" s="34" t="str">
        <f>IF(L499&lt;&gt;"",CONCATENATE(DIGITADOR!$B$2,$A$2,DIGITADOR!$M$1,A499),"")</f>
        <v/>
      </c>
      <c r="G499" s="38"/>
      <c r="H499" s="4"/>
      <c r="I499" s="60" t="str">
        <f t="shared" si="43"/>
        <v/>
      </c>
      <c r="J499" s="166" t="str">
        <f>IF(K499="","",INDEX('Otras referencias'!$AG:$AH,MATCH(K499,'Otras referencias'!$AG:$AG,0),2))</f>
        <v/>
      </c>
      <c r="K499" s="171"/>
      <c r="L499" s="58" t="str">
        <f>IF(J499="","",INDEX(referentes!$S:$W,MATCH(J499,referentes!$S:$S,0),1))</f>
        <v/>
      </c>
      <c r="M499" s="32"/>
      <c r="N499" s="44"/>
      <c r="O499" s="1"/>
      <c r="P499" s="225"/>
      <c r="Q499" s="226" t="str">
        <f>IF(P499="","",INDEX(referentes!$J:$K,MATCH(P499,referentes!$J:$J,0),2))</f>
        <v/>
      </c>
      <c r="R499" s="22"/>
      <c r="S499" s="27"/>
      <c r="T499" s="222"/>
      <c r="U499" s="223" t="str">
        <f>IF(T499="","",INDEX(referentes!D:E,MATCH(T499,referentes!D:D,0),2))</f>
        <v/>
      </c>
      <c r="V499" s="222"/>
      <c r="W499" s="224" t="str">
        <f>IF(V499="","",INDEX('Otras referencias'!AO:AQ,MATCH(V499,'Otras referencias'!AO:AO,0),2))</f>
        <v/>
      </c>
      <c r="X499" s="18"/>
      <c r="Y499" s="169" t="str">
        <f>IF(Z499="","",INDEX('Otras referencias'!H:I,MATCH(Z499,'Otras referencias'!I:I,0),1))</f>
        <v/>
      </c>
      <c r="Z499" s="171"/>
      <c r="AA499" s="22"/>
      <c r="AB499" s="5"/>
      <c r="AC499" s="169" t="str">
        <f>IF(AD499="","",INDEX('Otras referencias'!K:L,MATCH(AD499,'Otras referencias'!L:L,0),1))</f>
        <v/>
      </c>
      <c r="AD499" s="67"/>
      <c r="AE499" s="173" t="str">
        <f t="shared" si="44"/>
        <v>---</v>
      </c>
      <c r="AI499" s="59" t="str">
        <f>IF(V499="","",INDEX('Otras referencias'!AO:AQ,MATCH(V499,'Otras referencias'!AO:AO,0),3))</f>
        <v/>
      </c>
      <c r="AJ499" s="59" t="str">
        <f>IF(SUMPRODUCT(--EXACT(K499&amp;M499,$AJ$2:AJ498)),"",K499&amp;M499)</f>
        <v/>
      </c>
      <c r="AK499" s="59" t="str">
        <f>IF(SUMPRODUCT(--EXACT(K499&amp;M499,$AJ$2:AJ498)),"",MAX($AK$3:AK498)+1)</f>
        <v/>
      </c>
    </row>
    <row r="500" spans="1:37" s="59" customFormat="1" ht="15" x14ac:dyDescent="0.25">
      <c r="A500" s="10">
        <f t="shared" si="46"/>
        <v>1</v>
      </c>
      <c r="B500" s="55" t="str">
        <f t="shared" si="47"/>
        <v/>
      </c>
      <c r="C500" s="55">
        <v>498</v>
      </c>
      <c r="D500" s="55" t="str">
        <f t="shared" si="45"/>
        <v/>
      </c>
      <c r="E500" s="56" t="str">
        <f t="shared" si="42"/>
        <v/>
      </c>
      <c r="F500" s="34" t="str">
        <f>IF(L500&lt;&gt;"",CONCATENATE(DIGITADOR!$B$2,$A$2,DIGITADOR!$M$1,A500),"")</f>
        <v/>
      </c>
      <c r="G500" s="38"/>
      <c r="H500" s="4"/>
      <c r="I500" s="60" t="str">
        <f t="shared" si="43"/>
        <v/>
      </c>
      <c r="J500" s="166" t="str">
        <f>IF(K500="","",INDEX('Otras referencias'!$AG:$AH,MATCH(K500,'Otras referencias'!$AG:$AG,0),2))</f>
        <v/>
      </c>
      <c r="K500" s="171"/>
      <c r="L500" s="58" t="str">
        <f>IF(J500="","",INDEX(referentes!$S:$W,MATCH(J500,referentes!$S:$S,0),1))</f>
        <v/>
      </c>
      <c r="M500" s="32"/>
      <c r="N500" s="44"/>
      <c r="O500" s="1"/>
      <c r="P500" s="225"/>
      <c r="Q500" s="226" t="str">
        <f>IF(P500="","",INDEX(referentes!$J:$K,MATCH(P500,referentes!$J:$J,0),2))</f>
        <v/>
      </c>
      <c r="R500" s="22"/>
      <c r="S500" s="27"/>
      <c r="T500" s="222"/>
      <c r="U500" s="223" t="str">
        <f>IF(T500="","",INDEX(referentes!D:E,MATCH(T500,referentes!D:D,0),2))</f>
        <v/>
      </c>
      <c r="V500" s="222"/>
      <c r="W500" s="224" t="str">
        <f>IF(V500="","",INDEX('Otras referencias'!AO:AQ,MATCH(V500,'Otras referencias'!AO:AO,0),2))</f>
        <v/>
      </c>
      <c r="X500" s="18"/>
      <c r="Y500" s="169" t="str">
        <f>IF(Z500="","",INDEX('Otras referencias'!H:I,MATCH(Z500,'Otras referencias'!I:I,0),1))</f>
        <v/>
      </c>
      <c r="Z500" s="171"/>
      <c r="AA500" s="22"/>
      <c r="AB500" s="5"/>
      <c r="AC500" s="169" t="str">
        <f>IF(AD500="","",INDEX('Otras referencias'!K:L,MATCH(AD500,'Otras referencias'!L:L,0),1))</f>
        <v/>
      </c>
      <c r="AD500" s="67"/>
      <c r="AE500" s="173" t="str">
        <f t="shared" si="44"/>
        <v>---</v>
      </c>
      <c r="AI500" s="59" t="str">
        <f>IF(V500="","",INDEX('Otras referencias'!AO:AQ,MATCH(V500,'Otras referencias'!AO:AO,0),3))</f>
        <v/>
      </c>
      <c r="AJ500" s="59" t="str">
        <f>IF(SUMPRODUCT(--EXACT(K500&amp;M500,$AJ$2:AJ499)),"",K500&amp;M500)</f>
        <v/>
      </c>
      <c r="AK500" s="59" t="str">
        <f>IF(SUMPRODUCT(--EXACT(K500&amp;M500,$AJ$2:AJ499)),"",MAX($AK$3:AK499)+1)</f>
        <v/>
      </c>
    </row>
    <row r="501" spans="1:37" s="59" customFormat="1" ht="15" x14ac:dyDescent="0.25">
      <c r="A501" s="10">
        <f t="shared" si="46"/>
        <v>1</v>
      </c>
      <c r="B501" s="55" t="str">
        <f t="shared" si="47"/>
        <v/>
      </c>
      <c r="C501" s="55">
        <v>499</v>
      </c>
      <c r="D501" s="55" t="str">
        <f>IF(L501="","",CONCATENATE(C501,F501))</f>
        <v/>
      </c>
      <c r="E501" s="56" t="str">
        <f t="shared" si="42"/>
        <v/>
      </c>
      <c r="F501" s="34" t="str">
        <f>IF(L501&lt;&gt;"",CONCATENATE(DIGITADOR!$B$2,$A$2,DIGITADOR!$M$1,A501),"")</f>
        <v/>
      </c>
      <c r="G501" s="39"/>
      <c r="H501" s="8"/>
      <c r="I501" s="61" t="str">
        <f t="shared" si="43"/>
        <v/>
      </c>
      <c r="J501" s="166" t="str">
        <f>IF(K501="","",INDEX('Otras referencias'!$AG:$AH,MATCH(K501,'Otras referencias'!$AG:$AG,0),2))</f>
        <v/>
      </c>
      <c r="K501" s="171"/>
      <c r="L501" s="58" t="str">
        <f>IF(J501="","",INDEX(referentes!$S:$W,MATCH(J501,referentes!$S:$S,0),1))</f>
        <v/>
      </c>
      <c r="M501" s="32"/>
      <c r="N501" s="45"/>
      <c r="O501" s="1"/>
      <c r="P501" s="225"/>
      <c r="Q501" s="226" t="str">
        <f>IF(P501="","",INDEX(referentes!$J:$K,MATCH(P501,referentes!$J:$J,0),2))</f>
        <v/>
      </c>
      <c r="R501" s="23"/>
      <c r="S501" s="28"/>
      <c r="T501" s="222"/>
      <c r="U501" s="223" t="str">
        <f>IF(T501="","",INDEX(referentes!D:E,MATCH(T501,referentes!D:D,0),2))</f>
        <v/>
      </c>
      <c r="V501" s="222"/>
      <c r="W501" s="224" t="str">
        <f>IF(V501="","",INDEX('Otras referencias'!AO:AQ,MATCH(V501,'Otras referencias'!AO:AO,0),2))</f>
        <v/>
      </c>
      <c r="X501" s="18"/>
      <c r="Y501" s="169" t="str">
        <f>IF(Z501="","",INDEX('Otras referencias'!H:I,MATCH(Z501,'Otras referencias'!I:I,0),1))</f>
        <v/>
      </c>
      <c r="Z501" s="171"/>
      <c r="AA501" s="23"/>
      <c r="AB501" s="9"/>
      <c r="AC501" s="169" t="str">
        <f>IF(AD501="","",INDEX('Otras referencias'!K:L,MATCH(AD501,'Otras referencias'!L:L,0),1))</f>
        <v/>
      </c>
      <c r="AD501" s="67"/>
      <c r="AE501" s="173" t="str">
        <f t="shared" si="44"/>
        <v>---</v>
      </c>
      <c r="AI501" s="59" t="str">
        <f>IF(V501="","",INDEX('Otras referencias'!AO:AQ,MATCH(V501,'Otras referencias'!AO:AO,0),3))</f>
        <v/>
      </c>
      <c r="AJ501" s="59" t="str">
        <f>IF(SUMPRODUCT(--EXACT(K501&amp;M501,$AJ$2:AJ500)),"",K501&amp;M501)</f>
        <v/>
      </c>
      <c r="AK501" s="59" t="str">
        <f>IF(SUMPRODUCT(--EXACT(K501&amp;M501,$AJ$2:AJ500)),"",MAX($AK$3:AK500)+1)</f>
        <v/>
      </c>
    </row>
    <row r="502" spans="1:37" s="59" customFormat="1" ht="27" customHeight="1" thickBot="1" x14ac:dyDescent="0.3">
      <c r="A502" s="10">
        <f t="shared" si="46"/>
        <v>1</v>
      </c>
      <c r="B502" s="55" t="str">
        <f t="shared" si="47"/>
        <v/>
      </c>
      <c r="C502" s="62">
        <v>500</v>
      </c>
      <c r="D502" s="55" t="str">
        <f t="shared" si="45"/>
        <v/>
      </c>
      <c r="E502" s="56" t="str">
        <f t="shared" si="42"/>
        <v/>
      </c>
      <c r="F502" s="34" t="str">
        <f>IF(L502&lt;&gt;"",CONCATENATE(DIGITADOR!$B$2,$A$2,DIGITADOR!$M$1,A502),"")</f>
        <v/>
      </c>
      <c r="G502" s="40"/>
      <c r="H502" s="41"/>
      <c r="I502" s="63" t="str">
        <f t="shared" si="43"/>
        <v/>
      </c>
      <c r="J502" s="166" t="str">
        <f>IF(K502="","",INDEX('Otras referencias'!$AG:$AH,MATCH(K502,'Otras referencias'!$AG:$AG,0),2))</f>
        <v/>
      </c>
      <c r="K502" s="171"/>
      <c r="L502" s="58" t="str">
        <f>IF(J502="","",INDEX(referentes!$S:$W,MATCH(J502,referentes!$S:$S,0),1))</f>
        <v/>
      </c>
      <c r="M502" s="32"/>
      <c r="N502" s="46"/>
      <c r="O502" s="30"/>
      <c r="P502" s="225"/>
      <c r="Q502" s="226" t="str">
        <f>IF(P502="","",INDEX(referentes!$J:$K,MATCH(P502,referentes!$J:$J,0),2))</f>
        <v/>
      </c>
      <c r="R502" s="24"/>
      <c r="S502" s="29"/>
      <c r="T502" s="222"/>
      <c r="U502" s="223" t="str">
        <f>IF(T502="","",INDEX(referentes!D:E,MATCH(T502,referentes!D:D,0),2))</f>
        <v/>
      </c>
      <c r="V502" s="222"/>
      <c r="W502" s="224" t="str">
        <f>IF(V502="","",INDEX('Otras referencias'!AO:AQ,MATCH(V502,'Otras referencias'!AO:AO,0),2))</f>
        <v/>
      </c>
      <c r="X502" s="19"/>
      <c r="Y502" s="169" t="str">
        <f>IF(Z502="","",INDEX('Otras referencias'!H:I,MATCH(Z502,'Otras referencias'!I:I,0),1))</f>
        <v/>
      </c>
      <c r="Z502" s="171"/>
      <c r="AA502" s="24"/>
      <c r="AB502" s="17"/>
      <c r="AC502" s="169" t="str">
        <f>IF(AD502="","",INDEX('Otras referencias'!K:L,MATCH(AD502,'Otras referencias'!L:L,0),1))</f>
        <v/>
      </c>
      <c r="AD502" s="67"/>
      <c r="AE502" s="173" t="str">
        <f t="shared" si="44"/>
        <v>---</v>
      </c>
      <c r="AI502" s="59" t="str">
        <f>IF(V502="","",INDEX('Otras referencias'!AO:AQ,MATCH(V502,'Otras referencias'!AO:AO,0),3))</f>
        <v/>
      </c>
      <c r="AJ502" s="59" t="str">
        <f>IF(SUMPRODUCT(--EXACT(K502&amp;M502,$AJ$2:AJ501)),"",K502&amp;M502)</f>
        <v/>
      </c>
      <c r="AK502" s="59" t="str">
        <f>IF(SUMPRODUCT(--EXACT(K502&amp;M502,$AJ$2:AJ501)),"",MAX($AK$3:AK501)+1)</f>
        <v/>
      </c>
    </row>
    <row r="503" spans="1:37" customFormat="1" x14ac:dyDescent="0.2"/>
    <row r="504" spans="1:37" customFormat="1" x14ac:dyDescent="0.2"/>
    <row r="505" spans="1:37" customFormat="1" hidden="1" x14ac:dyDescent="0.2"/>
  </sheetData>
  <sheetProtection algorithmName="SHA-512" hashValue="sjE1cBoEZFXBsLKVFwVzk/8PHehuwiqsboHyERbiXJMeEdvTvXEhAAqgviDfpAGIs/u+fCTqhCmrl4jZZbWYOQ==" saltValue="yWJSvs4Rlx//1OmQ40NkzA==" spinCount="100000" sheet="1" selectLockedCells="1" autoFilter="0"/>
  <autoFilter ref="A2:AG2">
    <filterColumn colId="24" showButton="0"/>
    <filterColumn colId="28" showButton="0"/>
  </autoFilter>
  <sortState ref="G3:AE502">
    <sortCondition ref="G3:G502"/>
  </sortState>
  <dataConsolidate/>
  <mergeCells count="21">
    <mergeCell ref="F1:F2"/>
    <mergeCell ref="B1:B2"/>
    <mergeCell ref="M1:M2"/>
    <mergeCell ref="C1:C2"/>
    <mergeCell ref="D1:D2"/>
    <mergeCell ref="E1:E2"/>
    <mergeCell ref="G1:G2"/>
    <mergeCell ref="H1:H2"/>
    <mergeCell ref="I1:I2"/>
    <mergeCell ref="J1:L1"/>
    <mergeCell ref="AF1:AF2"/>
    <mergeCell ref="N1:N2"/>
    <mergeCell ref="S1:S2"/>
    <mergeCell ref="R1:R2"/>
    <mergeCell ref="AC1:AD2"/>
    <mergeCell ref="Y2:Z2"/>
    <mergeCell ref="AE1:AE2"/>
    <mergeCell ref="X1:Z1"/>
    <mergeCell ref="P1:Q1"/>
    <mergeCell ref="T1:U1"/>
    <mergeCell ref="V1:W1"/>
  </mergeCells>
  <phoneticPr fontId="27" type="noConversion"/>
  <conditionalFormatting sqref="AA485:AB502 E3:E502 Q3:T502 X3:Y502 AA3:AA484 K3:L502">
    <cfRule type="expression" dxfId="30" priority="39" stopIfTrue="1">
      <formula>ISERROR(E3)</formula>
    </cfRule>
  </conditionalFormatting>
  <conditionalFormatting sqref="T189:T368">
    <cfRule type="expression" dxfId="29" priority="36" stopIfTrue="1">
      <formula>ISERROR(T189)</formula>
    </cfRule>
  </conditionalFormatting>
  <conditionalFormatting sqref="T189:T368">
    <cfRule type="expression" dxfId="28" priority="35" stopIfTrue="1">
      <formula>ISERROR(T189)</formula>
    </cfRule>
  </conditionalFormatting>
  <conditionalFormatting sqref="T369:T502">
    <cfRule type="expression" dxfId="27" priority="34" stopIfTrue="1">
      <formula>ISERROR(T369)</formula>
    </cfRule>
  </conditionalFormatting>
  <conditionalFormatting sqref="T369:T502">
    <cfRule type="expression" dxfId="26" priority="33" stopIfTrue="1">
      <formula>ISERROR(T369)</formula>
    </cfRule>
  </conditionalFormatting>
  <conditionalFormatting sqref="X3:X502">
    <cfRule type="expression" dxfId="25" priority="32" stopIfTrue="1">
      <formula>ISERROR(X3)</formula>
    </cfRule>
  </conditionalFormatting>
  <conditionalFormatting sqref="X3:X502">
    <cfRule type="expression" dxfId="24" priority="31" stopIfTrue="1">
      <formula>ISERROR(X3)</formula>
    </cfRule>
  </conditionalFormatting>
  <conditionalFormatting sqref="X183:X362">
    <cfRule type="expression" dxfId="23" priority="30" stopIfTrue="1">
      <formula>ISERROR(X183)</formula>
    </cfRule>
  </conditionalFormatting>
  <conditionalFormatting sqref="X183:X362">
    <cfRule type="expression" dxfId="22" priority="29" stopIfTrue="1">
      <formula>ISERROR(X183)</formula>
    </cfRule>
  </conditionalFormatting>
  <conditionalFormatting sqref="X363:X435">
    <cfRule type="expression" dxfId="21" priority="28" stopIfTrue="1">
      <formula>ISERROR(X363)</formula>
    </cfRule>
  </conditionalFormatting>
  <conditionalFormatting sqref="X363:X435">
    <cfRule type="expression" dxfId="20" priority="27" stopIfTrue="1">
      <formula>ISERROR(X363)</formula>
    </cfRule>
  </conditionalFormatting>
  <conditionalFormatting sqref="X436:X502">
    <cfRule type="expression" dxfId="19" priority="26" stopIfTrue="1">
      <formula>ISERROR(X436)</formula>
    </cfRule>
  </conditionalFormatting>
  <conditionalFormatting sqref="X436:X502">
    <cfRule type="expression" dxfId="18" priority="25" stopIfTrue="1">
      <formula>ISERROR(X436)</formula>
    </cfRule>
  </conditionalFormatting>
  <conditionalFormatting sqref="AA485:AB502 AA3:AA484">
    <cfRule type="expression" dxfId="17" priority="24" stopIfTrue="1">
      <formula>ISERROR(AA3)</formula>
    </cfRule>
  </conditionalFormatting>
  <conditionalFormatting sqref="AA485:AB502 AA3:AA484">
    <cfRule type="expression" dxfId="16" priority="23" stopIfTrue="1">
      <formula>ISERROR(AA3)</formula>
    </cfRule>
  </conditionalFormatting>
  <conditionalFormatting sqref="AA183:AA362">
    <cfRule type="expression" dxfId="15" priority="22" stopIfTrue="1">
      <formula>ISERROR(AA183)</formula>
    </cfRule>
  </conditionalFormatting>
  <conditionalFormatting sqref="AA183:AA362">
    <cfRule type="expression" dxfId="14" priority="21" stopIfTrue="1">
      <formula>ISERROR(AA183)</formula>
    </cfRule>
  </conditionalFormatting>
  <conditionalFormatting sqref="AA363:AA397">
    <cfRule type="expression" dxfId="13" priority="20" stopIfTrue="1">
      <formula>ISERROR(AA363)</formula>
    </cfRule>
  </conditionalFormatting>
  <conditionalFormatting sqref="AA363:AA397">
    <cfRule type="expression" dxfId="12" priority="19" stopIfTrue="1">
      <formula>ISERROR(AA363)</formula>
    </cfRule>
  </conditionalFormatting>
  <conditionalFormatting sqref="AA398:AA432">
    <cfRule type="expression" dxfId="11" priority="18" stopIfTrue="1">
      <formula>ISERROR(AA398)</formula>
    </cfRule>
  </conditionalFormatting>
  <conditionalFormatting sqref="AA398:AA432">
    <cfRule type="expression" dxfId="10" priority="17" stopIfTrue="1">
      <formula>ISERROR(AA398)</formula>
    </cfRule>
  </conditionalFormatting>
  <conditionalFormatting sqref="AA433:AA467">
    <cfRule type="expression" dxfId="9" priority="16" stopIfTrue="1">
      <formula>ISERROR(AA433)</formula>
    </cfRule>
  </conditionalFormatting>
  <conditionalFormatting sqref="AA433:AA467">
    <cfRule type="expression" dxfId="8" priority="15" stopIfTrue="1">
      <formula>ISERROR(AA433)</formula>
    </cfRule>
  </conditionalFormatting>
  <conditionalFormatting sqref="AA485:AB502 AA468:AA484">
    <cfRule type="expression" dxfId="7" priority="14" stopIfTrue="1">
      <formula>ISERROR(AA468)</formula>
    </cfRule>
  </conditionalFormatting>
  <conditionalFormatting sqref="AA485:AB502 AA468:AA484">
    <cfRule type="expression" dxfId="6" priority="13" stopIfTrue="1">
      <formula>ISERROR(AA468)</formula>
    </cfRule>
  </conditionalFormatting>
  <conditionalFormatting sqref="AE1:AE1048576">
    <cfRule type="duplicateValues" dxfId="5" priority="12"/>
  </conditionalFormatting>
  <conditionalFormatting sqref="C3 C6 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fRule type="expression" dxfId="4" priority="9" stopIfTrue="1">
      <formula>ISERROR(C3)</formula>
    </cfRule>
  </conditionalFormatting>
  <conditionalFormatting sqref="D3:D502">
    <cfRule type="expression" dxfId="3" priority="8" stopIfTrue="1">
      <formula>ISERROR(D3)</formula>
    </cfRule>
  </conditionalFormatting>
  <conditionalFormatting sqref="C4 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fRule type="expression" dxfId="2" priority="7" stopIfTrue="1">
      <formula>ISERROR(C4)</formula>
    </cfRule>
  </conditionalFormatting>
  <conditionalFormatting sqref="C5 C8 C11 C14 C17 C20 C23 C26 C29 C32 C35 C38 C41 C44 C47 C50 C53 C56 C59 C62 C65 C68 C71 C74 C77 C80 C83 C86 C89 C92 C95 C98 C101 C104 C107 C110 C113 C116 C119 C122 C125 C128 C131 C134 C137 C140 C143 C146 C149 C152 C155 C158 C161 C164 C167 C170 C173 C176 C179 C182 C185 C188 C191 C194 C197 C200 C203 C206 C209 C212 C215 C218 C221 C224 C227 C230 C233 C236 C239 C242 C245 C248 C251 C254 C257 C260 C263 C266 C269 C272 C275 C278 C281 C284 C287 C290 C293 C296 C299 C302 C305 C308 C311 C314 C317 C320 C323 C326 C329 C332 C335 C338 C341 C344 C347 C350 C353 C356 C359 C362 C365 C368 C371 C374 C377 C380 C383 C386 C389 C392 C395 C398 C401 C404 C407 C410 C413 C416 C419 C422 C425 C428 C431 C434 C437 C440 C443 C446 C449 C452 C455 C458 C461 C464 C467 C470 C473 C476 C479 C482 C485 C488 C491 C494 C497 C500">
    <cfRule type="expression" dxfId="1" priority="6" stopIfTrue="1">
      <formula>ISERROR(C5)</formula>
    </cfRule>
  </conditionalFormatting>
  <conditionalFormatting sqref="B3:B502">
    <cfRule type="expression" dxfId="0" priority="5" stopIfTrue="1">
      <formula>ISERROR(B3)</formula>
    </cfRule>
  </conditionalFormatting>
  <dataValidations count="9">
    <dataValidation type="whole" operator="greaterThan" allowBlank="1" showErrorMessage="1" sqref="A3:A502">
      <formula1>0</formula1>
      <formula2>0</formula2>
    </dataValidation>
    <dataValidation type="decimal" operator="greaterThanOrEqual" allowBlank="1" showErrorMessage="1" sqref="C3:C502">
      <formula1>0</formula1>
      <formula2>0</formula2>
    </dataValidation>
    <dataValidation operator="lessThan" allowBlank="1" showErrorMessage="1" sqref="I3:I502">
      <formula1>0</formula1>
      <formula2>0</formula2>
    </dataValidation>
    <dataValidation type="time" operator="greaterThan" allowBlank="1" showErrorMessage="1" sqref="H4 H6:H502">
      <formula1>0</formula1>
      <formula2>0</formula2>
    </dataValidation>
    <dataValidation allowBlank="1" showInputMessage="1" showErrorMessage="1" errorTitle="Error de dato inválido" error="El valor válido es de 1,5 a 50 Mts." sqref="X3:X502"/>
    <dataValidation operator="greaterThan" allowBlank="1" showErrorMessage="1" sqref="F3:F502">
      <formula1>0</formula1>
      <formula2>0</formula2>
    </dataValidation>
    <dataValidation operator="greaterThanOrEqual" allowBlank="1" showErrorMessage="1" sqref="B1:B1048576"/>
    <dataValidation allowBlank="1" showInputMessage="1" showErrorMessage="1" error="El valor válido es de 7,85 a 188,5 Cm." sqref="AA3:AA502"/>
    <dataValidation allowBlank="1" showInputMessage="1" showErrorMessage="1" errorTitle="Error de datos Valido" error="El valor valido es de 2,5 a 60 Cm." promptTitle="Error de dato valido" sqref="AB3:AB502"/>
  </dataValidations>
  <pageMargins left="0.75" right="0.75" top="1" bottom="1" header="0.51180555555555551" footer="0.51180555555555551"/>
  <pageSetup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4" r:id="rId4" name="Button 8">
              <controlPr defaultSize="0" print="0" autoFill="0" autoPict="0" macro="[0]!Validar">
                <anchor moveWithCells="1" sizeWithCells="1">
                  <from>
                    <xdr:col>31</xdr:col>
                    <xdr:colOff>114300</xdr:colOff>
                    <xdr:row>0</xdr:row>
                    <xdr:rowOff>57150</xdr:rowOff>
                  </from>
                  <to>
                    <xdr:col>31</xdr:col>
                    <xdr:colOff>2419350</xdr:colOff>
                    <xdr:row>1</xdr:row>
                    <xdr:rowOff>133350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14:formula1>
            <xm:f>'Otras referencias'!$L$7:$L$9</xm:f>
          </x14:formula1>
          <xm:sqref>AD3:AD502</xm:sqref>
        </x14:dataValidation>
        <x14:dataValidation type="list" allowBlank="1" showInputMessage="1" showErrorMessage="1">
          <x14:formula1>
            <xm:f>'Otras referencias'!$AG$7:$AG$660</xm:f>
          </x14:formula1>
          <xm:sqref>K1:K2 K503:K1048576</xm:sqref>
        </x14:dataValidation>
        <x14:dataValidation type="list" allowBlank="1" showInputMessage="1" showErrorMessage="1">
          <x14:formula1>
            <xm:f>referentes!$D$2:$D$9</xm:f>
          </x14:formula1>
          <xm:sqref>T1:T1048576</xm:sqref>
        </x14:dataValidation>
        <x14:dataValidation type="list" allowBlank="1" showInputMessage="1" showErrorMessage="1">
          <x14:formula1>
            <xm:f>referentes!$G$2:$G$3</xm:f>
          </x14:formula1>
          <xm:sqref>V1:V2 V503:V1048576</xm:sqref>
        </x14:dataValidation>
        <x14:dataValidation type="list" allowBlank="1" showInputMessage="1" showErrorMessage="1">
          <x14:formula1>
            <xm:f>referentes!$J$2:$J$17</xm:f>
          </x14:formula1>
          <xm:sqref>P3:P502</xm:sqref>
        </x14:dataValidation>
        <x14:dataValidation type="list" allowBlank="1" showInputMessage="1" showErrorMessage="1">
          <x14:formula1>
            <xm:f>'Otras referencias'!$AO$5:$AO$6</xm:f>
          </x14:formula1>
          <xm:sqref>V3:V502</xm:sqref>
        </x14:dataValidation>
        <x14:dataValidation type="list" allowBlank="1" showInputMessage="1" showErrorMessage="1">
          <x14:formula1>
            <xm:f>'Otras referencias'!$I$7:$I$10</xm:f>
          </x14:formula1>
          <xm:sqref>Z1:Z1048576</xm:sqref>
        </x14:dataValidation>
        <x14:dataValidation type="list" allowBlank="1" showInputMessage="1" showErrorMessage="1">
          <x14:formula1>
            <xm:f>'Otras referencias'!$AG$7:$AG$395</xm:f>
          </x14:formula1>
          <xm:sqref>K3:K502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92D050"/>
  </sheetPr>
  <dimension ref="D1:AH1240"/>
  <sheetViews>
    <sheetView topLeftCell="N631" workbookViewId="0">
      <selection activeCell="W655" sqref="W655"/>
    </sheetView>
  </sheetViews>
  <sheetFormatPr baseColWidth="10" defaultColWidth="10.42578125" defaultRowHeight="12.75" x14ac:dyDescent="0.2"/>
  <cols>
    <col min="1" max="1" width="5" bestFit="1" customWidth="1"/>
    <col min="2" max="2" width="39.28515625" bestFit="1" customWidth="1"/>
    <col min="4" max="4" width="11.42578125" bestFit="1" customWidth="1"/>
    <col min="7" max="7" width="8.28515625" bestFit="1" customWidth="1"/>
    <col min="10" max="10" width="13.7109375" bestFit="1" customWidth="1"/>
    <col min="11" max="11" width="22.7109375" bestFit="1" customWidth="1"/>
    <col min="12" max="12" width="13.28515625" customWidth="1"/>
    <col min="13" max="14" width="15.5703125" customWidth="1"/>
    <col min="15" max="15" width="10.42578125" customWidth="1"/>
    <col min="16" max="16" width="17" customWidth="1"/>
    <col min="17" max="17" width="20.28515625" customWidth="1"/>
    <col min="18" max="18" width="12.28515625" bestFit="1" customWidth="1"/>
    <col min="19" max="19" width="8.5703125" style="155" customWidth="1"/>
    <col min="20" max="20" width="36.42578125" bestFit="1" customWidth="1"/>
    <col min="21" max="21" width="14.7109375" bestFit="1" customWidth="1"/>
    <col min="22" max="22" width="24.42578125" customWidth="1"/>
    <col min="23" max="23" width="43.42578125" style="155" bestFit="1" customWidth="1"/>
    <col min="25" max="25" width="18" bestFit="1" customWidth="1"/>
    <col min="26" max="26" width="31.28515625" bestFit="1" customWidth="1"/>
    <col min="27" max="27" width="5" bestFit="1" customWidth="1"/>
    <col min="28" max="28" width="7" customWidth="1"/>
    <col min="29" max="29" width="32.140625" customWidth="1"/>
    <col min="31" max="31" width="5" bestFit="1" customWidth="1"/>
    <col min="32" max="32" width="31.28515625" bestFit="1" customWidth="1"/>
  </cols>
  <sheetData>
    <row r="1" spans="4:34" s="93" customFormat="1" ht="15.75" x14ac:dyDescent="0.25">
      <c r="D1" s="94"/>
      <c r="E1" s="94"/>
      <c r="G1" s="94"/>
      <c r="H1" s="94"/>
      <c r="J1" s="94"/>
      <c r="K1" s="94"/>
      <c r="L1" s="94"/>
      <c r="M1" s="94"/>
      <c r="N1" s="94"/>
      <c r="O1" s="94"/>
      <c r="P1" s="94"/>
      <c r="Q1" s="94"/>
      <c r="S1" s="155"/>
      <c r="T1"/>
      <c r="U1"/>
      <c r="V1"/>
      <c r="W1" s="155"/>
      <c r="Y1" s="94"/>
      <c r="Z1" s="94"/>
      <c r="AC1" s="306"/>
      <c r="AD1" s="306"/>
      <c r="AG1" s="144"/>
      <c r="AH1" s="144"/>
    </row>
    <row r="2" spans="4:34" x14ac:dyDescent="0.2">
      <c r="D2" t="s">
        <v>2332</v>
      </c>
      <c r="E2" t="s">
        <v>135</v>
      </c>
      <c r="G2">
        <v>8</v>
      </c>
      <c r="H2" t="s">
        <v>136</v>
      </c>
      <c r="J2" t="s">
        <v>137</v>
      </c>
      <c r="K2" t="s">
        <v>138</v>
      </c>
      <c r="L2" t="s">
        <v>139</v>
      </c>
      <c r="P2" t="s">
        <v>140</v>
      </c>
      <c r="S2" s="155">
        <v>41640</v>
      </c>
      <c r="T2">
        <v>27001</v>
      </c>
      <c r="U2">
        <v>96222</v>
      </c>
      <c r="W2" s="155" t="s">
        <v>705</v>
      </c>
      <c r="Y2">
        <v>7381</v>
      </c>
      <c r="Z2" t="s">
        <v>2367</v>
      </c>
      <c r="AC2" s="2"/>
      <c r="AD2" s="2"/>
      <c r="AG2" s="143"/>
      <c r="AH2" s="143"/>
    </row>
    <row r="3" spans="4:34" x14ac:dyDescent="0.2">
      <c r="D3" t="s">
        <v>668</v>
      </c>
      <c r="E3" t="s">
        <v>143</v>
      </c>
      <c r="G3">
        <v>7</v>
      </c>
      <c r="H3" t="s">
        <v>144</v>
      </c>
      <c r="J3" t="s">
        <v>145</v>
      </c>
      <c r="K3" t="s">
        <v>146</v>
      </c>
      <c r="L3" t="s">
        <v>147</v>
      </c>
      <c r="P3" t="s">
        <v>140</v>
      </c>
      <c r="S3" s="155">
        <v>41725</v>
      </c>
      <c r="T3">
        <v>76001</v>
      </c>
      <c r="U3">
        <v>96222</v>
      </c>
      <c r="W3" s="155" t="s">
        <v>720</v>
      </c>
      <c r="Y3">
        <v>4416</v>
      </c>
      <c r="Z3" t="s">
        <v>142</v>
      </c>
      <c r="AC3" t="s">
        <v>420</v>
      </c>
      <c r="AD3" t="s">
        <v>421</v>
      </c>
    </row>
    <row r="4" spans="4:34" x14ac:dyDescent="0.2">
      <c r="D4" t="s">
        <v>2333</v>
      </c>
      <c r="E4" t="s">
        <v>181</v>
      </c>
      <c r="J4" t="s">
        <v>152</v>
      </c>
      <c r="K4" t="s">
        <v>153</v>
      </c>
      <c r="L4" t="s">
        <v>154</v>
      </c>
      <c r="P4" t="s">
        <v>140</v>
      </c>
      <c r="S4" s="155">
        <v>42501</v>
      </c>
      <c r="T4">
        <v>52001</v>
      </c>
      <c r="U4">
        <v>96222</v>
      </c>
      <c r="W4" s="155" t="s">
        <v>991</v>
      </c>
      <c r="Y4">
        <v>3546</v>
      </c>
      <c r="Z4" t="s">
        <v>2551</v>
      </c>
      <c r="AC4" t="s">
        <v>579</v>
      </c>
      <c r="AD4" t="s">
        <v>580</v>
      </c>
    </row>
    <row r="5" spans="4:34" x14ac:dyDescent="0.2">
      <c r="D5" t="s">
        <v>2334</v>
      </c>
      <c r="E5" t="s">
        <v>2335</v>
      </c>
      <c r="J5" t="s">
        <v>159</v>
      </c>
      <c r="K5" t="s">
        <v>160</v>
      </c>
      <c r="L5" t="s">
        <v>161</v>
      </c>
      <c r="N5" t="s">
        <v>162</v>
      </c>
      <c r="O5" t="s">
        <v>163</v>
      </c>
      <c r="P5" t="s">
        <v>164</v>
      </c>
      <c r="Q5" t="s">
        <v>165</v>
      </c>
      <c r="S5" s="155">
        <v>41180</v>
      </c>
      <c r="T5">
        <v>44001</v>
      </c>
      <c r="U5">
        <v>96222</v>
      </c>
      <c r="W5" s="155" t="s">
        <v>546</v>
      </c>
      <c r="Y5">
        <v>5658</v>
      </c>
      <c r="Z5" t="s">
        <v>167</v>
      </c>
      <c r="AC5" t="s">
        <v>538</v>
      </c>
      <c r="AD5" t="s">
        <v>539</v>
      </c>
    </row>
    <row r="6" spans="4:34" x14ac:dyDescent="0.2">
      <c r="D6" t="s">
        <v>2336</v>
      </c>
      <c r="E6" t="s">
        <v>170</v>
      </c>
      <c r="J6" t="s">
        <v>171</v>
      </c>
      <c r="K6" t="s">
        <v>172</v>
      </c>
      <c r="L6" t="s">
        <v>173</v>
      </c>
      <c r="N6" t="s">
        <v>162</v>
      </c>
      <c r="O6" t="s">
        <v>174</v>
      </c>
      <c r="P6" t="s">
        <v>175</v>
      </c>
      <c r="Q6" t="s">
        <v>176</v>
      </c>
      <c r="S6" s="155">
        <v>41181</v>
      </c>
      <c r="T6">
        <v>44002</v>
      </c>
      <c r="U6">
        <v>96222</v>
      </c>
      <c r="W6" s="155" t="s">
        <v>549</v>
      </c>
      <c r="Y6">
        <v>6718</v>
      </c>
      <c r="Z6" t="s">
        <v>178</v>
      </c>
      <c r="AC6" t="s">
        <v>168</v>
      </c>
      <c r="AD6" t="s">
        <v>169</v>
      </c>
    </row>
    <row r="7" spans="4:34" x14ac:dyDescent="0.2">
      <c r="D7" t="s">
        <v>2337</v>
      </c>
      <c r="E7" t="s">
        <v>151</v>
      </c>
      <c r="J7" t="s">
        <v>182</v>
      </c>
      <c r="K7" t="s">
        <v>183</v>
      </c>
      <c r="L7" t="s">
        <v>184</v>
      </c>
      <c r="N7" t="s">
        <v>162</v>
      </c>
      <c r="O7" t="s">
        <v>174</v>
      </c>
      <c r="P7" t="s">
        <v>175</v>
      </c>
      <c r="Q7" t="s">
        <v>176</v>
      </c>
      <c r="S7" s="155">
        <v>737</v>
      </c>
      <c r="T7">
        <v>5901</v>
      </c>
      <c r="U7">
        <v>96222</v>
      </c>
      <c r="W7" s="155" t="s">
        <v>166</v>
      </c>
      <c r="Y7">
        <v>4420</v>
      </c>
      <c r="Z7" t="s">
        <v>193</v>
      </c>
      <c r="AC7" t="s">
        <v>483</v>
      </c>
      <c r="AD7" t="s">
        <v>484</v>
      </c>
    </row>
    <row r="8" spans="4:34" x14ac:dyDescent="0.2">
      <c r="D8" t="s">
        <v>2338</v>
      </c>
      <c r="E8" t="s">
        <v>2339</v>
      </c>
      <c r="J8" t="s">
        <v>188</v>
      </c>
      <c r="K8" t="s">
        <v>189</v>
      </c>
      <c r="L8" t="s">
        <v>190</v>
      </c>
      <c r="P8" t="s">
        <v>191</v>
      </c>
      <c r="S8" s="155">
        <v>41621</v>
      </c>
      <c r="T8">
        <v>27002</v>
      </c>
      <c r="U8">
        <v>96222</v>
      </c>
      <c r="W8" s="155" t="s">
        <v>690</v>
      </c>
      <c r="Y8">
        <v>7298</v>
      </c>
      <c r="Z8" t="s">
        <v>2368</v>
      </c>
      <c r="AC8" t="s">
        <v>571</v>
      </c>
      <c r="AD8" t="s">
        <v>572</v>
      </c>
    </row>
    <row r="9" spans="4:34" x14ac:dyDescent="0.2">
      <c r="D9" t="s">
        <v>2340</v>
      </c>
      <c r="E9" t="s">
        <v>158</v>
      </c>
      <c r="J9" t="s">
        <v>196</v>
      </c>
      <c r="K9" t="s">
        <v>197</v>
      </c>
      <c r="L9" t="s">
        <v>198</v>
      </c>
      <c r="P9" t="s">
        <v>199</v>
      </c>
      <c r="S9" s="155">
        <v>41184</v>
      </c>
      <c r="T9">
        <v>44003</v>
      </c>
      <c r="U9">
        <v>96222</v>
      </c>
      <c r="W9" s="155" t="s">
        <v>558</v>
      </c>
      <c r="Y9">
        <v>3570</v>
      </c>
      <c r="Z9" t="s">
        <v>241</v>
      </c>
      <c r="AC9" t="s">
        <v>446</v>
      </c>
      <c r="AD9" t="s">
        <v>447</v>
      </c>
    </row>
    <row r="10" spans="4:34" x14ac:dyDescent="0.2">
      <c r="J10" t="s">
        <v>204</v>
      </c>
      <c r="K10" t="s">
        <v>205</v>
      </c>
      <c r="L10" t="s">
        <v>206</v>
      </c>
      <c r="P10" t="s">
        <v>207</v>
      </c>
      <c r="S10" s="155">
        <v>41063</v>
      </c>
      <c r="T10">
        <v>44004</v>
      </c>
      <c r="U10">
        <v>96222</v>
      </c>
      <c r="W10" s="155" t="s">
        <v>464</v>
      </c>
      <c r="Y10">
        <v>4814</v>
      </c>
      <c r="Z10" t="s">
        <v>248</v>
      </c>
      <c r="AC10" t="s">
        <v>495</v>
      </c>
      <c r="AD10" t="s">
        <v>496</v>
      </c>
    </row>
    <row r="11" spans="4:34" x14ac:dyDescent="0.2">
      <c r="J11" t="s">
        <v>212</v>
      </c>
      <c r="K11" t="s">
        <v>213</v>
      </c>
      <c r="L11" t="s">
        <v>214</v>
      </c>
      <c r="P11" t="s">
        <v>207</v>
      </c>
      <c r="S11" s="155">
        <v>41637</v>
      </c>
      <c r="T11">
        <v>27003</v>
      </c>
      <c r="U11">
        <v>96222</v>
      </c>
      <c r="W11" s="155" t="s">
        <v>702</v>
      </c>
      <c r="Y11">
        <v>3573</v>
      </c>
      <c r="Z11" t="s">
        <v>257</v>
      </c>
      <c r="AC11" t="s">
        <v>414</v>
      </c>
      <c r="AD11" t="s">
        <v>415</v>
      </c>
    </row>
    <row r="12" spans="4:34" x14ac:dyDescent="0.2">
      <c r="J12" t="s">
        <v>219</v>
      </c>
      <c r="K12" t="s">
        <v>220</v>
      </c>
      <c r="L12" t="s">
        <v>221</v>
      </c>
      <c r="P12" t="s">
        <v>222</v>
      </c>
      <c r="S12" s="155">
        <v>40880</v>
      </c>
      <c r="T12">
        <v>8001</v>
      </c>
      <c r="U12">
        <v>96222</v>
      </c>
      <c r="W12" s="155" t="s">
        <v>334</v>
      </c>
      <c r="Y12">
        <v>4419</v>
      </c>
      <c r="Z12" t="s">
        <v>270</v>
      </c>
      <c r="AC12" t="s">
        <v>194</v>
      </c>
      <c r="AD12" t="s">
        <v>195</v>
      </c>
    </row>
    <row r="13" spans="4:34" x14ac:dyDescent="0.2">
      <c r="J13" t="s">
        <v>227</v>
      </c>
      <c r="K13" t="s">
        <v>228</v>
      </c>
      <c r="L13" t="s">
        <v>229</v>
      </c>
      <c r="P13" t="s">
        <v>207</v>
      </c>
      <c r="S13" s="155">
        <v>47502</v>
      </c>
      <c r="T13">
        <v>76901</v>
      </c>
      <c r="U13">
        <v>96222</v>
      </c>
      <c r="W13" s="155" t="s">
        <v>2053</v>
      </c>
      <c r="Y13">
        <v>3550</v>
      </c>
      <c r="Z13" t="s">
        <v>275</v>
      </c>
      <c r="AC13" t="s">
        <v>452</v>
      </c>
      <c r="AD13" t="s">
        <v>453</v>
      </c>
    </row>
    <row r="14" spans="4:34" x14ac:dyDescent="0.2">
      <c r="J14" t="s">
        <v>234</v>
      </c>
      <c r="K14" t="s">
        <v>235</v>
      </c>
      <c r="L14" t="s">
        <v>236</v>
      </c>
      <c r="N14" t="s">
        <v>237</v>
      </c>
      <c r="O14" t="s">
        <v>238</v>
      </c>
      <c r="P14" t="s">
        <v>207</v>
      </c>
      <c r="S14" s="155">
        <v>45902</v>
      </c>
      <c r="T14">
        <v>52002</v>
      </c>
      <c r="U14">
        <v>96222</v>
      </c>
      <c r="W14" s="155" t="s">
        <v>1986</v>
      </c>
      <c r="Y14">
        <v>3554</v>
      </c>
      <c r="Z14" t="s">
        <v>279</v>
      </c>
      <c r="AC14" t="s">
        <v>351</v>
      </c>
      <c r="AD14" t="s">
        <v>352</v>
      </c>
    </row>
    <row r="15" spans="4:34" x14ac:dyDescent="0.2">
      <c r="J15" t="s">
        <v>244</v>
      </c>
      <c r="K15" t="s">
        <v>245</v>
      </c>
      <c r="S15" s="155">
        <v>45893</v>
      </c>
      <c r="T15">
        <v>52003</v>
      </c>
      <c r="U15">
        <v>96222</v>
      </c>
      <c r="W15" s="155" t="s">
        <v>1973</v>
      </c>
      <c r="Y15">
        <v>3553</v>
      </c>
      <c r="Z15" t="s">
        <v>284</v>
      </c>
      <c r="AC15" t="s">
        <v>400</v>
      </c>
      <c r="AD15" t="s">
        <v>401</v>
      </c>
    </row>
    <row r="16" spans="4:34" x14ac:dyDescent="0.2">
      <c r="J16" t="s">
        <v>251</v>
      </c>
      <c r="K16" t="s">
        <v>252</v>
      </c>
      <c r="L16" t="s">
        <v>253</v>
      </c>
      <c r="P16" t="s">
        <v>254</v>
      </c>
      <c r="S16" s="155">
        <v>55945</v>
      </c>
      <c r="T16" t="s">
        <v>2514</v>
      </c>
      <c r="U16">
        <v>96622</v>
      </c>
      <c r="W16" s="155" t="s">
        <v>2515</v>
      </c>
      <c r="Y16">
        <v>3549</v>
      </c>
      <c r="Z16" t="s">
        <v>288</v>
      </c>
      <c r="AC16" t="s">
        <v>556</v>
      </c>
      <c r="AD16" t="s">
        <v>557</v>
      </c>
    </row>
    <row r="17" spans="10:30" x14ac:dyDescent="0.2">
      <c r="J17" t="s">
        <v>260</v>
      </c>
      <c r="K17" t="s">
        <v>261</v>
      </c>
      <c r="N17" t="s">
        <v>262</v>
      </c>
      <c r="O17" t="s">
        <v>163</v>
      </c>
      <c r="P17" t="s">
        <v>191</v>
      </c>
      <c r="Q17" t="s">
        <v>263</v>
      </c>
      <c r="S17" s="155">
        <v>40832</v>
      </c>
      <c r="T17">
        <v>44905</v>
      </c>
      <c r="U17">
        <v>96222</v>
      </c>
      <c r="W17" s="155" t="s">
        <v>291</v>
      </c>
      <c r="Y17">
        <v>3558</v>
      </c>
      <c r="Z17" t="s">
        <v>292</v>
      </c>
      <c r="AC17" t="s">
        <v>417</v>
      </c>
      <c r="AD17" t="s">
        <v>418</v>
      </c>
    </row>
    <row r="18" spans="10:30" x14ac:dyDescent="0.2">
      <c r="S18" s="155">
        <v>42042</v>
      </c>
      <c r="T18">
        <v>23002</v>
      </c>
      <c r="U18">
        <v>96222</v>
      </c>
      <c r="W18" s="155" t="s">
        <v>810</v>
      </c>
      <c r="Y18">
        <v>3556</v>
      </c>
      <c r="Z18" t="s">
        <v>296</v>
      </c>
      <c r="AC18" t="s">
        <v>471</v>
      </c>
      <c r="AD18" t="s">
        <v>472</v>
      </c>
    </row>
    <row r="19" spans="10:30" x14ac:dyDescent="0.2">
      <c r="S19" s="155">
        <v>42041</v>
      </c>
      <c r="T19">
        <v>23004</v>
      </c>
      <c r="U19">
        <v>96222</v>
      </c>
      <c r="W19" s="155" t="s">
        <v>809</v>
      </c>
      <c r="Y19">
        <v>3552</v>
      </c>
      <c r="Z19" t="s">
        <v>300</v>
      </c>
      <c r="AC19" t="s">
        <v>156</v>
      </c>
      <c r="AD19" t="s">
        <v>157</v>
      </c>
    </row>
    <row r="20" spans="10:30" x14ac:dyDescent="0.2">
      <c r="S20" s="155">
        <v>45076</v>
      </c>
      <c r="T20">
        <v>23001</v>
      </c>
      <c r="U20">
        <v>96222</v>
      </c>
      <c r="W20" s="155" t="s">
        <v>1466</v>
      </c>
      <c r="Y20">
        <v>3555</v>
      </c>
      <c r="Z20" t="s">
        <v>304</v>
      </c>
      <c r="AC20" t="s">
        <v>348</v>
      </c>
      <c r="AD20" t="s">
        <v>349</v>
      </c>
    </row>
    <row r="21" spans="10:30" x14ac:dyDescent="0.2">
      <c r="S21" s="155">
        <v>42040</v>
      </c>
      <c r="T21">
        <v>23006</v>
      </c>
      <c r="U21">
        <v>96222</v>
      </c>
      <c r="W21" s="155" t="s">
        <v>808</v>
      </c>
      <c r="Y21">
        <v>3548</v>
      </c>
      <c r="Z21" t="s">
        <v>308</v>
      </c>
      <c r="AC21" t="s">
        <v>529</v>
      </c>
      <c r="AD21" t="s">
        <v>530</v>
      </c>
    </row>
    <row r="22" spans="10:30" x14ac:dyDescent="0.2">
      <c r="S22" s="155">
        <v>42043</v>
      </c>
      <c r="T22">
        <v>23007</v>
      </c>
      <c r="U22">
        <v>96222</v>
      </c>
      <c r="W22" s="155" t="s">
        <v>811</v>
      </c>
      <c r="Y22">
        <v>3547</v>
      </c>
      <c r="Z22" t="s">
        <v>312</v>
      </c>
      <c r="AC22" t="s">
        <v>179</v>
      </c>
      <c r="AD22" t="s">
        <v>180</v>
      </c>
    </row>
    <row r="23" spans="10:30" x14ac:dyDescent="0.2">
      <c r="S23" s="155">
        <v>41625</v>
      </c>
      <c r="T23">
        <v>27004</v>
      </c>
      <c r="U23">
        <v>96222</v>
      </c>
      <c r="W23" s="155" t="s">
        <v>694</v>
      </c>
      <c r="Y23">
        <v>5377</v>
      </c>
      <c r="Z23" t="s">
        <v>316</v>
      </c>
      <c r="AC23" t="s">
        <v>2403</v>
      </c>
      <c r="AD23" t="s">
        <v>2404</v>
      </c>
    </row>
    <row r="24" spans="10:30" x14ac:dyDescent="0.2">
      <c r="S24" s="155">
        <v>41788</v>
      </c>
      <c r="T24">
        <v>13001</v>
      </c>
      <c r="U24">
        <v>96222</v>
      </c>
      <c r="W24" s="155" t="s">
        <v>734</v>
      </c>
      <c r="Y24">
        <v>3565</v>
      </c>
      <c r="Z24" t="s">
        <v>320</v>
      </c>
      <c r="AC24" t="s">
        <v>562</v>
      </c>
      <c r="AD24" t="s">
        <v>563</v>
      </c>
    </row>
    <row r="25" spans="10:30" x14ac:dyDescent="0.2">
      <c r="S25" s="155">
        <v>40781</v>
      </c>
      <c r="T25">
        <v>44901</v>
      </c>
      <c r="U25">
        <v>96222</v>
      </c>
      <c r="W25" s="155" t="s">
        <v>287</v>
      </c>
      <c r="Y25">
        <v>3566</v>
      </c>
      <c r="Z25" t="s">
        <v>324</v>
      </c>
      <c r="AC25" t="s">
        <v>382</v>
      </c>
      <c r="AD25" t="s">
        <v>383</v>
      </c>
    </row>
    <row r="26" spans="10:30" x14ac:dyDescent="0.2">
      <c r="S26" s="155">
        <v>48365</v>
      </c>
      <c r="T26">
        <v>5001</v>
      </c>
      <c r="U26">
        <v>96222</v>
      </c>
      <c r="W26" s="155" t="s">
        <v>2084</v>
      </c>
      <c r="Y26">
        <v>3557</v>
      </c>
      <c r="Z26" t="s">
        <v>331</v>
      </c>
      <c r="AC26" t="s">
        <v>385</v>
      </c>
      <c r="AD26" t="s">
        <v>386</v>
      </c>
    </row>
    <row r="27" spans="10:30" x14ac:dyDescent="0.2">
      <c r="S27" s="155">
        <v>41624</v>
      </c>
      <c r="T27">
        <v>27005</v>
      </c>
      <c r="U27">
        <v>96222</v>
      </c>
      <c r="V27" s="6"/>
      <c r="W27" s="155" t="s">
        <v>693</v>
      </c>
      <c r="Y27">
        <v>3559</v>
      </c>
      <c r="Z27" t="s">
        <v>341</v>
      </c>
      <c r="AC27" t="s">
        <v>369</v>
      </c>
      <c r="AD27" t="s">
        <v>370</v>
      </c>
    </row>
    <row r="28" spans="10:30" x14ac:dyDescent="0.2">
      <c r="S28" s="155">
        <v>41722</v>
      </c>
      <c r="T28">
        <v>76002</v>
      </c>
      <c r="U28">
        <v>96222</v>
      </c>
      <c r="W28" s="155" t="s">
        <v>717</v>
      </c>
      <c r="Y28">
        <v>7380</v>
      </c>
      <c r="Z28" t="s">
        <v>2369</v>
      </c>
      <c r="AC28" t="s">
        <v>375</v>
      </c>
      <c r="AD28" t="s">
        <v>376</v>
      </c>
    </row>
    <row r="29" spans="10:30" x14ac:dyDescent="0.2">
      <c r="S29" s="155">
        <v>41790</v>
      </c>
      <c r="T29">
        <v>13002</v>
      </c>
      <c r="U29">
        <v>96222</v>
      </c>
      <c r="W29" s="155" t="s">
        <v>736</v>
      </c>
      <c r="Y29">
        <v>4413</v>
      </c>
      <c r="Z29" t="s">
        <v>356</v>
      </c>
      <c r="AC29" t="s">
        <v>364</v>
      </c>
      <c r="AD29" t="s">
        <v>365</v>
      </c>
    </row>
    <row r="30" spans="10:30" x14ac:dyDescent="0.2">
      <c r="S30" s="155">
        <v>42483</v>
      </c>
      <c r="T30">
        <v>52004</v>
      </c>
      <c r="U30">
        <v>96222</v>
      </c>
      <c r="W30" s="155" t="s">
        <v>973</v>
      </c>
      <c r="Y30">
        <v>6356</v>
      </c>
      <c r="Z30" t="s">
        <v>2391</v>
      </c>
      <c r="AC30" t="s">
        <v>378</v>
      </c>
      <c r="AD30" t="s">
        <v>379</v>
      </c>
    </row>
    <row r="31" spans="10:30" x14ac:dyDescent="0.2">
      <c r="S31" s="155">
        <v>42484</v>
      </c>
      <c r="T31">
        <v>52005</v>
      </c>
      <c r="U31">
        <v>96222</v>
      </c>
      <c r="W31" s="155" t="s">
        <v>974</v>
      </c>
      <c r="Y31">
        <v>4414</v>
      </c>
      <c r="Z31" t="s">
        <v>368</v>
      </c>
      <c r="AC31" t="s">
        <v>372</v>
      </c>
      <c r="AD31" t="s">
        <v>373</v>
      </c>
    </row>
    <row r="32" spans="10:30" x14ac:dyDescent="0.2">
      <c r="S32" s="155">
        <v>42139</v>
      </c>
      <c r="T32">
        <v>70001</v>
      </c>
      <c r="U32">
        <v>96222</v>
      </c>
      <c r="W32" s="155" t="s">
        <v>880</v>
      </c>
      <c r="Y32">
        <v>7141</v>
      </c>
      <c r="Z32" t="s">
        <v>2548</v>
      </c>
      <c r="AC32" t="s">
        <v>249</v>
      </c>
      <c r="AD32" t="s">
        <v>250</v>
      </c>
    </row>
    <row r="33" spans="19:30" x14ac:dyDescent="0.2">
      <c r="S33" s="155">
        <v>44384</v>
      </c>
      <c r="T33">
        <v>70002</v>
      </c>
      <c r="U33">
        <v>96222</v>
      </c>
      <c r="W33" s="155" t="s">
        <v>891</v>
      </c>
      <c r="Y33">
        <v>8217</v>
      </c>
      <c r="Z33" t="s">
        <v>2549</v>
      </c>
      <c r="AC33" t="s">
        <v>353</v>
      </c>
      <c r="AD33" t="s">
        <v>354</v>
      </c>
    </row>
    <row r="34" spans="19:30" x14ac:dyDescent="0.2">
      <c r="S34" s="155">
        <v>41168</v>
      </c>
      <c r="T34">
        <v>44006</v>
      </c>
      <c r="U34">
        <v>96222</v>
      </c>
      <c r="W34" s="155" t="s">
        <v>518</v>
      </c>
      <c r="Y34">
        <v>7337</v>
      </c>
      <c r="Z34" t="s">
        <v>2392</v>
      </c>
      <c r="AC34" t="s">
        <v>391</v>
      </c>
      <c r="AD34" t="s">
        <v>392</v>
      </c>
    </row>
    <row r="35" spans="19:30" x14ac:dyDescent="0.2">
      <c r="S35" s="155">
        <v>41072</v>
      </c>
      <c r="T35">
        <v>44007</v>
      </c>
      <c r="U35">
        <v>96222</v>
      </c>
      <c r="W35" s="155" t="s">
        <v>485</v>
      </c>
      <c r="Y35">
        <v>3264</v>
      </c>
      <c r="Z35" t="s">
        <v>2276</v>
      </c>
      <c r="AC35" t="s">
        <v>357</v>
      </c>
      <c r="AD35" t="s">
        <v>358</v>
      </c>
    </row>
    <row r="36" spans="19:30" x14ac:dyDescent="0.2">
      <c r="S36" s="155">
        <v>42135</v>
      </c>
      <c r="T36">
        <v>70005</v>
      </c>
      <c r="U36">
        <v>96222</v>
      </c>
      <c r="W36" s="155" t="s">
        <v>876</v>
      </c>
      <c r="Y36">
        <v>4418</v>
      </c>
      <c r="Z36" t="s">
        <v>2552</v>
      </c>
      <c r="AC36" t="s">
        <v>502</v>
      </c>
      <c r="AD36" t="s">
        <v>503</v>
      </c>
    </row>
    <row r="37" spans="19:30" x14ac:dyDescent="0.2">
      <c r="S37" s="201">
        <v>42499</v>
      </c>
      <c r="T37">
        <v>52006</v>
      </c>
      <c r="U37">
        <v>96222</v>
      </c>
      <c r="V37" s="6"/>
      <c r="W37" s="155" t="s">
        <v>989</v>
      </c>
      <c r="Y37">
        <v>3281</v>
      </c>
      <c r="Z37" t="s">
        <v>2525</v>
      </c>
      <c r="AC37" t="s">
        <v>544</v>
      </c>
      <c r="AD37" t="s">
        <v>545</v>
      </c>
    </row>
    <row r="38" spans="19:30" x14ac:dyDescent="0.2">
      <c r="S38" s="155">
        <v>41175</v>
      </c>
      <c r="T38">
        <v>44008</v>
      </c>
      <c r="U38">
        <v>96222</v>
      </c>
      <c r="W38" s="155" t="s">
        <v>534</v>
      </c>
      <c r="Y38" s="6">
        <v>3562</v>
      </c>
      <c r="Z38" t="s">
        <v>2370</v>
      </c>
      <c r="AB38" s="6"/>
      <c r="AC38" t="s">
        <v>550</v>
      </c>
      <c r="AD38" t="s">
        <v>551</v>
      </c>
    </row>
    <row r="39" spans="19:30" x14ac:dyDescent="0.2">
      <c r="S39" s="155">
        <v>41172</v>
      </c>
      <c r="T39">
        <v>44009</v>
      </c>
      <c r="U39">
        <v>96222</v>
      </c>
      <c r="W39" s="155" t="s">
        <v>528</v>
      </c>
      <c r="Y39" s="6">
        <v>4421</v>
      </c>
      <c r="Z39" t="s">
        <v>399</v>
      </c>
      <c r="AB39" s="6"/>
      <c r="AC39" t="s">
        <v>361</v>
      </c>
      <c r="AD39" t="s">
        <v>362</v>
      </c>
    </row>
    <row r="40" spans="19:30" x14ac:dyDescent="0.2">
      <c r="S40" s="155">
        <v>42141</v>
      </c>
      <c r="T40">
        <v>70003</v>
      </c>
      <c r="U40">
        <v>96222</v>
      </c>
      <c r="W40" s="155" t="s">
        <v>882</v>
      </c>
      <c r="Y40" s="6">
        <v>7317</v>
      </c>
      <c r="Z40" t="s">
        <v>2371</v>
      </c>
      <c r="AB40" s="6"/>
      <c r="AC40" t="s">
        <v>565</v>
      </c>
      <c r="AD40" t="s">
        <v>566</v>
      </c>
    </row>
    <row r="41" spans="19:30" x14ac:dyDescent="0.2">
      <c r="S41" s="155">
        <v>41060</v>
      </c>
      <c r="T41">
        <v>44005</v>
      </c>
      <c r="U41">
        <v>96222</v>
      </c>
      <c r="W41" s="155" t="s">
        <v>457</v>
      </c>
      <c r="Y41">
        <v>6302</v>
      </c>
      <c r="Z41" t="s">
        <v>403</v>
      </c>
      <c r="AC41" t="s">
        <v>396</v>
      </c>
      <c r="AD41" t="s">
        <v>397</v>
      </c>
    </row>
    <row r="42" spans="19:30" x14ac:dyDescent="0.2">
      <c r="S42" s="155">
        <v>42140</v>
      </c>
      <c r="T42">
        <v>70004</v>
      </c>
      <c r="U42">
        <v>96222</v>
      </c>
      <c r="W42" s="155" t="s">
        <v>881</v>
      </c>
      <c r="Y42">
        <v>7377</v>
      </c>
      <c r="Z42" t="s">
        <v>2553</v>
      </c>
      <c r="AC42" t="s">
        <v>576</v>
      </c>
      <c r="AD42" t="s">
        <v>577</v>
      </c>
    </row>
    <row r="43" spans="19:30" x14ac:dyDescent="0.2">
      <c r="S43" s="155">
        <v>42497</v>
      </c>
      <c r="T43">
        <v>52007</v>
      </c>
      <c r="U43">
        <v>96222</v>
      </c>
      <c r="W43" s="155" t="s">
        <v>987</v>
      </c>
      <c r="Y43">
        <v>3564</v>
      </c>
      <c r="Z43" t="s">
        <v>413</v>
      </c>
      <c r="AC43" t="s">
        <v>568</v>
      </c>
      <c r="AD43" t="s">
        <v>569</v>
      </c>
    </row>
    <row r="44" spans="19:30" ht="38.25" x14ac:dyDescent="0.2">
      <c r="S44" s="155">
        <v>42214</v>
      </c>
      <c r="T44">
        <v>19001</v>
      </c>
      <c r="U44">
        <v>96222</v>
      </c>
      <c r="V44" s="6"/>
      <c r="W44" s="155" t="s">
        <v>912</v>
      </c>
      <c r="Y44">
        <v>4417</v>
      </c>
      <c r="Z44" t="s">
        <v>424</v>
      </c>
      <c r="AC44" t="s">
        <v>591</v>
      </c>
      <c r="AD44" s="6" t="s">
        <v>592</v>
      </c>
    </row>
    <row r="45" spans="19:30" ht="204" x14ac:dyDescent="0.2">
      <c r="S45" s="155">
        <v>41730</v>
      </c>
      <c r="T45">
        <v>76004</v>
      </c>
      <c r="U45">
        <v>96222</v>
      </c>
      <c r="W45" s="155" t="s">
        <v>725</v>
      </c>
      <c r="Y45">
        <v>4521</v>
      </c>
      <c r="Z45" t="s">
        <v>2372</v>
      </c>
      <c r="AC45" t="s">
        <v>612</v>
      </c>
      <c r="AD45" s="6" t="s">
        <v>613</v>
      </c>
    </row>
    <row r="46" spans="19:30" x14ac:dyDescent="0.2">
      <c r="S46" s="155">
        <v>42213</v>
      </c>
      <c r="T46">
        <v>19002</v>
      </c>
      <c r="U46">
        <v>96222</v>
      </c>
      <c r="W46" s="155" t="s">
        <v>911</v>
      </c>
      <c r="Y46">
        <v>7382</v>
      </c>
      <c r="Z46" t="s">
        <v>2373</v>
      </c>
      <c r="AC46" t="s">
        <v>2280</v>
      </c>
      <c r="AD46" t="s">
        <v>2281</v>
      </c>
    </row>
    <row r="47" spans="19:30" x14ac:dyDescent="0.2">
      <c r="S47" s="155">
        <v>42827</v>
      </c>
      <c r="T47">
        <v>52907</v>
      </c>
      <c r="U47">
        <v>96222</v>
      </c>
      <c r="W47" s="155" t="s">
        <v>1003</v>
      </c>
      <c r="Y47">
        <v>3785</v>
      </c>
      <c r="Z47" t="s">
        <v>439</v>
      </c>
      <c r="AC47" t="s">
        <v>559</v>
      </c>
      <c r="AD47" t="s">
        <v>560</v>
      </c>
    </row>
    <row r="48" spans="19:30" x14ac:dyDescent="0.2">
      <c r="S48" s="155">
        <v>41721</v>
      </c>
      <c r="T48">
        <v>76003</v>
      </c>
      <c r="U48">
        <v>96222</v>
      </c>
      <c r="W48" s="155" t="s">
        <v>716</v>
      </c>
      <c r="AC48" t="s">
        <v>505</v>
      </c>
      <c r="AD48" t="s">
        <v>506</v>
      </c>
    </row>
    <row r="49" spans="19:30" x14ac:dyDescent="0.2">
      <c r="S49" s="155">
        <v>40879</v>
      </c>
      <c r="T49">
        <v>8002</v>
      </c>
      <c r="U49">
        <v>96222</v>
      </c>
      <c r="W49" s="155" t="s">
        <v>330</v>
      </c>
      <c r="AC49" t="s">
        <v>597</v>
      </c>
      <c r="AD49" t="s">
        <v>598</v>
      </c>
    </row>
    <row r="50" spans="19:30" x14ac:dyDescent="0.2">
      <c r="S50" s="155">
        <v>41183</v>
      </c>
      <c r="T50">
        <v>44010</v>
      </c>
      <c r="U50">
        <v>96222</v>
      </c>
      <c r="W50" s="155" t="s">
        <v>555</v>
      </c>
      <c r="AC50" t="s">
        <v>609</v>
      </c>
      <c r="AD50" t="s">
        <v>610</v>
      </c>
    </row>
    <row r="51" spans="19:30" x14ac:dyDescent="0.2">
      <c r="S51" s="155">
        <v>41194</v>
      </c>
      <c r="T51">
        <v>88001</v>
      </c>
      <c r="U51">
        <v>96222</v>
      </c>
      <c r="W51" s="155" t="s">
        <v>584</v>
      </c>
      <c r="AC51" t="s">
        <v>202</v>
      </c>
      <c r="AD51" t="s">
        <v>203</v>
      </c>
    </row>
    <row r="52" spans="19:30" x14ac:dyDescent="0.2">
      <c r="S52" s="155">
        <v>41204</v>
      </c>
      <c r="T52">
        <v>88002</v>
      </c>
      <c r="U52">
        <v>96222</v>
      </c>
      <c r="W52" s="155" t="s">
        <v>611</v>
      </c>
      <c r="AC52" t="s">
        <v>2282</v>
      </c>
      <c r="AD52" t="s">
        <v>2283</v>
      </c>
    </row>
    <row r="53" spans="19:30" x14ac:dyDescent="0.2">
      <c r="S53" s="155">
        <v>42489</v>
      </c>
      <c r="T53">
        <v>52010</v>
      </c>
      <c r="U53">
        <v>96222</v>
      </c>
      <c r="W53" s="155" t="s">
        <v>979</v>
      </c>
      <c r="AC53" t="s">
        <v>186</v>
      </c>
      <c r="AD53" t="s">
        <v>187</v>
      </c>
    </row>
    <row r="54" spans="19:30" x14ac:dyDescent="0.2">
      <c r="S54" s="155">
        <v>41061</v>
      </c>
      <c r="T54">
        <v>44011</v>
      </c>
      <c r="U54">
        <v>96222</v>
      </c>
      <c r="W54" s="155" t="s">
        <v>460</v>
      </c>
      <c r="AC54" t="s">
        <v>512</v>
      </c>
      <c r="AD54" t="s">
        <v>513</v>
      </c>
    </row>
    <row r="55" spans="19:30" x14ac:dyDescent="0.2">
      <c r="S55" s="155">
        <v>42218</v>
      </c>
      <c r="T55">
        <v>19003</v>
      </c>
      <c r="U55">
        <v>96222</v>
      </c>
      <c r="W55" s="155" t="s">
        <v>916</v>
      </c>
      <c r="AC55" t="s">
        <v>541</v>
      </c>
      <c r="AD55" t="s">
        <v>542</v>
      </c>
    </row>
    <row r="56" spans="19:30" x14ac:dyDescent="0.2">
      <c r="S56" s="155">
        <v>41723</v>
      </c>
      <c r="T56">
        <v>76005</v>
      </c>
      <c r="U56">
        <v>96222</v>
      </c>
      <c r="W56" s="155" t="s">
        <v>718</v>
      </c>
      <c r="AC56" t="s">
        <v>547</v>
      </c>
      <c r="AD56" t="s">
        <v>548</v>
      </c>
    </row>
    <row r="57" spans="19:30" x14ac:dyDescent="0.2">
      <c r="S57" s="155">
        <v>42305</v>
      </c>
      <c r="T57">
        <v>47001</v>
      </c>
      <c r="U57">
        <v>96222</v>
      </c>
      <c r="V57" s="6"/>
      <c r="W57" s="155" t="s">
        <v>950</v>
      </c>
      <c r="AC57" t="s">
        <v>332</v>
      </c>
      <c r="AD57" t="s">
        <v>333</v>
      </c>
    </row>
    <row r="58" spans="19:30" x14ac:dyDescent="0.2">
      <c r="S58" s="155">
        <v>41431</v>
      </c>
      <c r="T58">
        <v>52904</v>
      </c>
      <c r="U58">
        <v>96222</v>
      </c>
      <c r="W58" s="155" t="s">
        <v>658</v>
      </c>
      <c r="AC58" t="s">
        <v>480</v>
      </c>
      <c r="AD58" t="s">
        <v>481</v>
      </c>
    </row>
    <row r="59" spans="19:30" x14ac:dyDescent="0.2">
      <c r="S59" s="155">
        <v>44983</v>
      </c>
      <c r="T59">
        <v>44904</v>
      </c>
      <c r="U59">
        <v>96222</v>
      </c>
      <c r="W59" s="155" t="s">
        <v>1419</v>
      </c>
      <c r="AC59" t="s">
        <v>305</v>
      </c>
      <c r="AD59" t="s">
        <v>306</v>
      </c>
    </row>
    <row r="60" spans="19:30" x14ac:dyDescent="0.2">
      <c r="S60" s="155">
        <v>40876</v>
      </c>
      <c r="T60">
        <v>8003</v>
      </c>
      <c r="U60">
        <v>96222</v>
      </c>
      <c r="W60" s="155" t="s">
        <v>319</v>
      </c>
      <c r="AC60" t="s">
        <v>458</v>
      </c>
      <c r="AD60" t="s">
        <v>459</v>
      </c>
    </row>
    <row r="61" spans="19:30" x14ac:dyDescent="0.2">
      <c r="S61" s="155">
        <v>41728</v>
      </c>
      <c r="T61">
        <v>76006</v>
      </c>
      <c r="U61">
        <v>96222</v>
      </c>
      <c r="V61" s="6"/>
      <c r="W61" s="155" t="s">
        <v>723</v>
      </c>
      <c r="AC61" t="s">
        <v>606</v>
      </c>
      <c r="AD61" t="s">
        <v>607</v>
      </c>
    </row>
    <row r="62" spans="19:30" x14ac:dyDescent="0.2">
      <c r="S62" s="155">
        <v>41791</v>
      </c>
      <c r="T62">
        <v>13003</v>
      </c>
      <c r="U62">
        <v>96222</v>
      </c>
      <c r="W62" s="155" t="s">
        <v>2405</v>
      </c>
      <c r="AC62" t="s">
        <v>449</v>
      </c>
      <c r="AD62" t="s">
        <v>450</v>
      </c>
    </row>
    <row r="63" spans="19:30" x14ac:dyDescent="0.2">
      <c r="S63" s="155">
        <v>42215</v>
      </c>
      <c r="T63">
        <v>19004</v>
      </c>
      <c r="U63">
        <v>96222</v>
      </c>
      <c r="W63" s="155" t="s">
        <v>913</v>
      </c>
      <c r="AC63" t="s">
        <v>276</v>
      </c>
      <c r="AD63" t="s">
        <v>277</v>
      </c>
    </row>
    <row r="64" spans="19:30" x14ac:dyDescent="0.2">
      <c r="S64" s="155">
        <v>42217</v>
      </c>
      <c r="T64">
        <v>19005</v>
      </c>
      <c r="U64">
        <v>96222</v>
      </c>
      <c r="W64" s="155" t="s">
        <v>915</v>
      </c>
      <c r="AC64" t="s">
        <v>280</v>
      </c>
      <c r="AD64" t="s">
        <v>281</v>
      </c>
    </row>
    <row r="65" spans="19:30" x14ac:dyDescent="0.2">
      <c r="S65" s="155">
        <v>41066</v>
      </c>
      <c r="T65">
        <v>44013</v>
      </c>
      <c r="U65">
        <v>96222</v>
      </c>
      <c r="V65" s="6"/>
      <c r="W65" s="155" t="s">
        <v>473</v>
      </c>
      <c r="AC65" t="s">
        <v>553</v>
      </c>
      <c r="AD65" t="s">
        <v>554</v>
      </c>
    </row>
    <row r="66" spans="19:30" x14ac:dyDescent="0.2">
      <c r="S66" s="155">
        <v>41641</v>
      </c>
      <c r="T66">
        <v>27006</v>
      </c>
      <c r="U66">
        <v>96222</v>
      </c>
      <c r="W66" s="155" t="s">
        <v>706</v>
      </c>
      <c r="AC66" t="s">
        <v>342</v>
      </c>
      <c r="AD66" t="s">
        <v>343</v>
      </c>
    </row>
    <row r="67" spans="19:30" x14ac:dyDescent="0.2">
      <c r="S67" s="155">
        <v>45261</v>
      </c>
      <c r="T67">
        <v>8004</v>
      </c>
      <c r="U67">
        <v>96222</v>
      </c>
      <c r="W67" s="155" t="s">
        <v>1596</v>
      </c>
      <c r="AC67" t="s">
        <v>443</v>
      </c>
      <c r="AD67" t="s">
        <v>444</v>
      </c>
    </row>
    <row r="68" spans="19:30" x14ac:dyDescent="0.2">
      <c r="S68" s="155">
        <v>41179</v>
      </c>
      <c r="T68">
        <v>44012</v>
      </c>
      <c r="U68">
        <v>96222</v>
      </c>
      <c r="W68" s="155" t="s">
        <v>543</v>
      </c>
      <c r="AC68" t="s">
        <v>388</v>
      </c>
      <c r="AD68" t="s">
        <v>389</v>
      </c>
    </row>
    <row r="69" spans="19:30" x14ac:dyDescent="0.2">
      <c r="S69" s="155">
        <v>40878</v>
      </c>
      <c r="T69">
        <v>8013</v>
      </c>
      <c r="U69">
        <v>96222</v>
      </c>
      <c r="W69" s="155" t="s">
        <v>327</v>
      </c>
      <c r="AC69" t="s">
        <v>258</v>
      </c>
      <c r="AD69" t="s">
        <v>259</v>
      </c>
    </row>
    <row r="70" spans="19:30" x14ac:dyDescent="0.2">
      <c r="S70" s="155">
        <v>42494</v>
      </c>
      <c r="T70">
        <v>52011</v>
      </c>
      <c r="U70">
        <v>96222</v>
      </c>
      <c r="W70" s="155" t="s">
        <v>984</v>
      </c>
      <c r="AC70" t="s">
        <v>232</v>
      </c>
      <c r="AD70" t="s">
        <v>233</v>
      </c>
    </row>
    <row r="71" spans="19:30" x14ac:dyDescent="0.2">
      <c r="S71" s="155">
        <v>42474</v>
      </c>
      <c r="T71">
        <v>52012</v>
      </c>
      <c r="U71">
        <v>96222</v>
      </c>
      <c r="W71" s="155" t="s">
        <v>964</v>
      </c>
      <c r="AC71" t="s">
        <v>338</v>
      </c>
      <c r="AD71" t="s">
        <v>339</v>
      </c>
    </row>
    <row r="72" spans="19:30" x14ac:dyDescent="0.2">
      <c r="S72" s="155">
        <v>41649</v>
      </c>
      <c r="T72">
        <v>27007</v>
      </c>
      <c r="U72">
        <v>96222</v>
      </c>
      <c r="W72" s="155" t="s">
        <v>714</v>
      </c>
      <c r="AC72" t="s">
        <v>335</v>
      </c>
      <c r="AD72" t="s">
        <v>336</v>
      </c>
    </row>
    <row r="73" spans="19:30" x14ac:dyDescent="0.2">
      <c r="S73" s="155">
        <v>41650</v>
      </c>
      <c r="T73">
        <v>27008</v>
      </c>
      <c r="U73">
        <v>96222</v>
      </c>
      <c r="W73" s="155" t="s">
        <v>715</v>
      </c>
      <c r="AC73" t="s">
        <v>344</v>
      </c>
      <c r="AD73" t="s">
        <v>345</v>
      </c>
    </row>
    <row r="74" spans="19:30" x14ac:dyDescent="0.2">
      <c r="S74" s="155">
        <v>42500</v>
      </c>
      <c r="T74">
        <v>52013</v>
      </c>
      <c r="U74">
        <v>96222</v>
      </c>
      <c r="W74" s="155" t="s">
        <v>990</v>
      </c>
      <c r="AC74" t="s">
        <v>620</v>
      </c>
      <c r="AD74" t="s">
        <v>621</v>
      </c>
    </row>
    <row r="75" spans="19:30" x14ac:dyDescent="0.2">
      <c r="S75" s="155">
        <v>44402</v>
      </c>
      <c r="T75">
        <v>70006</v>
      </c>
      <c r="U75">
        <v>96222</v>
      </c>
      <c r="V75" s="6"/>
      <c r="W75" s="155" t="s">
        <v>1254</v>
      </c>
      <c r="AC75" t="s">
        <v>516</v>
      </c>
      <c r="AD75" t="s">
        <v>517</v>
      </c>
    </row>
    <row r="76" spans="19:30" x14ac:dyDescent="0.2">
      <c r="S76" s="155">
        <v>40874</v>
      </c>
      <c r="T76">
        <v>8005</v>
      </c>
      <c r="U76">
        <v>96222</v>
      </c>
      <c r="V76" s="6"/>
      <c r="W76" s="155" t="s">
        <v>311</v>
      </c>
      <c r="AC76" t="s">
        <v>629</v>
      </c>
      <c r="AD76" t="s">
        <v>630</v>
      </c>
    </row>
    <row r="77" spans="19:30" x14ac:dyDescent="0.2">
      <c r="S77" s="155">
        <v>40882</v>
      </c>
      <c r="T77">
        <v>8007</v>
      </c>
      <c r="U77">
        <v>96222</v>
      </c>
      <c r="W77" s="155" t="s">
        <v>340</v>
      </c>
      <c r="AC77" t="s">
        <v>522</v>
      </c>
      <c r="AD77" t="s">
        <v>522</v>
      </c>
    </row>
    <row r="78" spans="19:30" x14ac:dyDescent="0.2">
      <c r="S78" s="155">
        <v>40994</v>
      </c>
      <c r="T78">
        <v>47002</v>
      </c>
      <c r="U78">
        <v>96222</v>
      </c>
      <c r="W78" s="155" t="s">
        <v>398</v>
      </c>
      <c r="AC78" t="s">
        <v>588</v>
      </c>
      <c r="AD78" t="s">
        <v>589</v>
      </c>
    </row>
    <row r="79" spans="19:30" x14ac:dyDescent="0.2">
      <c r="S79" s="155">
        <v>40881</v>
      </c>
      <c r="T79">
        <v>8008</v>
      </c>
      <c r="U79">
        <v>96222</v>
      </c>
      <c r="W79" s="155" t="s">
        <v>337</v>
      </c>
      <c r="AC79" t="s">
        <v>2284</v>
      </c>
      <c r="AD79" t="s">
        <v>2285</v>
      </c>
    </row>
    <row r="80" spans="19:30" x14ac:dyDescent="0.2">
      <c r="S80" s="155">
        <v>40868</v>
      </c>
      <c r="T80">
        <v>8009</v>
      </c>
      <c r="U80">
        <v>96222</v>
      </c>
      <c r="W80" s="155" t="s">
        <v>299</v>
      </c>
      <c r="AC80" t="s">
        <v>149</v>
      </c>
      <c r="AD80" t="s">
        <v>150</v>
      </c>
    </row>
    <row r="81" spans="19:30" x14ac:dyDescent="0.2">
      <c r="S81" s="155">
        <v>41067</v>
      </c>
      <c r="T81">
        <v>44017</v>
      </c>
      <c r="U81">
        <v>96222</v>
      </c>
      <c r="W81" s="155" t="s">
        <v>476</v>
      </c>
      <c r="AC81" t="s">
        <v>2286</v>
      </c>
      <c r="AD81" t="s">
        <v>2287</v>
      </c>
    </row>
    <row r="82" spans="19:30" x14ac:dyDescent="0.2">
      <c r="S82" s="155">
        <v>41064</v>
      </c>
      <c r="T82">
        <v>44018</v>
      </c>
      <c r="U82">
        <v>96222</v>
      </c>
      <c r="W82" s="155" t="s">
        <v>467</v>
      </c>
      <c r="AC82" t="s">
        <v>614</v>
      </c>
      <c r="AD82" t="s">
        <v>615</v>
      </c>
    </row>
    <row r="83" spans="19:30" x14ac:dyDescent="0.2">
      <c r="S83" s="155">
        <v>40872</v>
      </c>
      <c r="T83">
        <v>8010</v>
      </c>
      <c r="U83">
        <v>96222</v>
      </c>
      <c r="W83" s="155" t="s">
        <v>303</v>
      </c>
      <c r="AC83" t="s">
        <v>455</v>
      </c>
      <c r="AD83" t="s">
        <v>456</v>
      </c>
    </row>
    <row r="84" spans="19:30" x14ac:dyDescent="0.2">
      <c r="S84" s="155">
        <v>42157</v>
      </c>
      <c r="T84">
        <v>70008</v>
      </c>
      <c r="U84">
        <v>96222</v>
      </c>
      <c r="W84" s="155" t="s">
        <v>892</v>
      </c>
      <c r="AC84" t="s">
        <v>626</v>
      </c>
      <c r="AD84" t="s">
        <v>627</v>
      </c>
    </row>
    <row r="85" spans="19:30" x14ac:dyDescent="0.2">
      <c r="S85" s="155">
        <v>42045</v>
      </c>
      <c r="T85">
        <v>23906</v>
      </c>
      <c r="U85">
        <v>96222</v>
      </c>
      <c r="W85" s="155" t="s">
        <v>813</v>
      </c>
      <c r="AC85" t="s">
        <v>433</v>
      </c>
      <c r="AD85" t="s">
        <v>434</v>
      </c>
    </row>
    <row r="86" spans="19:30" x14ac:dyDescent="0.2">
      <c r="S86" s="155">
        <v>42044</v>
      </c>
      <c r="T86">
        <v>23012</v>
      </c>
      <c r="U86">
        <v>96222</v>
      </c>
      <c r="V86" s="6"/>
      <c r="W86" s="155" t="s">
        <v>812</v>
      </c>
      <c r="AC86" t="s">
        <v>535</v>
      </c>
      <c r="AD86" t="s">
        <v>536</v>
      </c>
    </row>
    <row r="87" spans="19:30" x14ac:dyDescent="0.2">
      <c r="S87" s="155">
        <v>44613</v>
      </c>
      <c r="T87">
        <v>13004</v>
      </c>
      <c r="U87">
        <v>96222</v>
      </c>
      <c r="W87" s="155" t="s">
        <v>1379</v>
      </c>
      <c r="AC87" t="s">
        <v>574</v>
      </c>
      <c r="AD87" t="s">
        <v>536</v>
      </c>
    </row>
    <row r="88" spans="19:30" x14ac:dyDescent="0.2">
      <c r="S88" s="201">
        <v>40864</v>
      </c>
      <c r="T88">
        <v>8006</v>
      </c>
      <c r="U88">
        <v>96222</v>
      </c>
      <c r="V88" s="6"/>
      <c r="W88" s="155" t="s">
        <v>295</v>
      </c>
      <c r="AC88" t="s">
        <v>477</v>
      </c>
      <c r="AD88" t="s">
        <v>478</v>
      </c>
    </row>
    <row r="89" spans="19:30" x14ac:dyDescent="0.2">
      <c r="S89" s="155">
        <v>41169</v>
      </c>
      <c r="T89">
        <v>44015</v>
      </c>
      <c r="U89">
        <v>96222</v>
      </c>
      <c r="W89" s="155" t="s">
        <v>521</v>
      </c>
      <c r="AC89" t="s">
        <v>594</v>
      </c>
      <c r="AD89" t="s">
        <v>595</v>
      </c>
    </row>
    <row r="90" spans="19:30" x14ac:dyDescent="0.2">
      <c r="S90" s="155">
        <v>42134</v>
      </c>
      <c r="T90">
        <v>70011</v>
      </c>
      <c r="U90">
        <v>96222</v>
      </c>
      <c r="W90" s="155" t="s">
        <v>875</v>
      </c>
      <c r="AC90" t="s">
        <v>532</v>
      </c>
      <c r="AD90" t="s">
        <v>533</v>
      </c>
    </row>
    <row r="91" spans="19:30" x14ac:dyDescent="0.2">
      <c r="S91" s="155">
        <v>41069</v>
      </c>
      <c r="T91">
        <v>44016</v>
      </c>
      <c r="U91">
        <v>96222</v>
      </c>
      <c r="W91" s="155" t="s">
        <v>479</v>
      </c>
      <c r="AC91" t="s">
        <v>440</v>
      </c>
      <c r="AD91" t="s">
        <v>441</v>
      </c>
    </row>
    <row r="92" spans="19:30" x14ac:dyDescent="0.2">
      <c r="S92" s="155">
        <v>42138</v>
      </c>
      <c r="T92">
        <v>70009</v>
      </c>
      <c r="U92">
        <v>96222</v>
      </c>
      <c r="W92" s="155" t="s">
        <v>879</v>
      </c>
      <c r="AC92" t="s">
        <v>526</v>
      </c>
      <c r="AD92" t="s">
        <v>527</v>
      </c>
    </row>
    <row r="93" spans="19:30" x14ac:dyDescent="0.2">
      <c r="S93" s="155">
        <v>42146</v>
      </c>
      <c r="T93">
        <v>70010</v>
      </c>
      <c r="U93">
        <v>96222</v>
      </c>
      <c r="W93" s="155" t="s">
        <v>887</v>
      </c>
      <c r="AC93" t="s">
        <v>430</v>
      </c>
      <c r="AD93" t="s">
        <v>431</v>
      </c>
    </row>
    <row r="94" spans="19:30" x14ac:dyDescent="0.2">
      <c r="S94" s="155">
        <v>41071</v>
      </c>
      <c r="T94">
        <v>44014</v>
      </c>
      <c r="U94">
        <v>96222</v>
      </c>
      <c r="W94" s="155" t="s">
        <v>482</v>
      </c>
      <c r="AC94" t="s">
        <v>524</v>
      </c>
      <c r="AD94" t="s">
        <v>524</v>
      </c>
    </row>
    <row r="95" spans="19:30" x14ac:dyDescent="0.2">
      <c r="S95" s="155">
        <v>41781</v>
      </c>
      <c r="T95">
        <v>13005</v>
      </c>
      <c r="U95">
        <v>96222</v>
      </c>
      <c r="W95" s="155" t="s">
        <v>728</v>
      </c>
      <c r="AC95" t="s">
        <v>519</v>
      </c>
      <c r="AD95" t="s">
        <v>520</v>
      </c>
    </row>
    <row r="96" spans="19:30" x14ac:dyDescent="0.2">
      <c r="S96" s="155">
        <v>41466</v>
      </c>
      <c r="T96">
        <v>88003</v>
      </c>
      <c r="U96">
        <v>96222</v>
      </c>
      <c r="W96" s="155" t="s">
        <v>666</v>
      </c>
      <c r="AC96" t="s">
        <v>301</v>
      </c>
      <c r="AD96" t="s">
        <v>302</v>
      </c>
    </row>
    <row r="97" spans="19:30" x14ac:dyDescent="0.2">
      <c r="S97" s="155">
        <v>42224</v>
      </c>
      <c r="T97">
        <v>19006</v>
      </c>
      <c r="U97">
        <v>96222</v>
      </c>
      <c r="W97" s="155" t="s">
        <v>922</v>
      </c>
      <c r="AC97" t="s">
        <v>404</v>
      </c>
      <c r="AD97" t="s">
        <v>405</v>
      </c>
    </row>
    <row r="98" spans="19:30" x14ac:dyDescent="0.2">
      <c r="S98" s="155">
        <v>757</v>
      </c>
      <c r="T98">
        <v>47905</v>
      </c>
      <c r="U98">
        <v>96222</v>
      </c>
      <c r="W98" s="155" t="s">
        <v>177</v>
      </c>
      <c r="Y98" s="6"/>
      <c r="AC98" t="s">
        <v>346</v>
      </c>
      <c r="AD98" t="s">
        <v>347</v>
      </c>
    </row>
    <row r="99" spans="19:30" x14ac:dyDescent="0.2">
      <c r="S99" s="155">
        <v>45415</v>
      </c>
      <c r="T99">
        <v>27009</v>
      </c>
      <c r="U99">
        <v>96222</v>
      </c>
      <c r="W99" s="155" t="s">
        <v>1751</v>
      </c>
      <c r="AC99" t="s">
        <v>210</v>
      </c>
      <c r="AD99" t="s">
        <v>211</v>
      </c>
    </row>
    <row r="100" spans="19:30" x14ac:dyDescent="0.2">
      <c r="S100" s="155">
        <v>48362</v>
      </c>
      <c r="T100">
        <v>5002</v>
      </c>
      <c r="U100">
        <v>96222</v>
      </c>
      <c r="W100" s="155" t="s">
        <v>2081</v>
      </c>
      <c r="AC100" t="s">
        <v>474</v>
      </c>
      <c r="AD100" t="s">
        <v>475</v>
      </c>
    </row>
    <row r="101" spans="19:30" x14ac:dyDescent="0.2">
      <c r="S101" s="155">
        <v>48364</v>
      </c>
      <c r="T101">
        <v>5003</v>
      </c>
      <c r="U101">
        <v>96222</v>
      </c>
      <c r="W101" s="155" t="s">
        <v>2083</v>
      </c>
      <c r="AC101" t="s">
        <v>2529</v>
      </c>
      <c r="AD101" t="s">
        <v>2530</v>
      </c>
    </row>
    <row r="102" spans="19:30" x14ac:dyDescent="0.2">
      <c r="S102" s="155">
        <v>41212</v>
      </c>
      <c r="T102">
        <v>88004</v>
      </c>
      <c r="U102">
        <v>96222</v>
      </c>
      <c r="W102" s="155" t="s">
        <v>631</v>
      </c>
      <c r="AC102" t="s">
        <v>317</v>
      </c>
      <c r="AD102" t="s">
        <v>318</v>
      </c>
    </row>
    <row r="103" spans="19:30" x14ac:dyDescent="0.2">
      <c r="S103" s="155">
        <v>41627</v>
      </c>
      <c r="T103">
        <v>27010</v>
      </c>
      <c r="U103">
        <v>96222</v>
      </c>
      <c r="W103" s="155" t="s">
        <v>696</v>
      </c>
      <c r="AC103" t="s">
        <v>463</v>
      </c>
      <c r="AD103" t="s">
        <v>463</v>
      </c>
    </row>
    <row r="104" spans="19:30" x14ac:dyDescent="0.2">
      <c r="S104" s="155">
        <v>42492</v>
      </c>
      <c r="T104">
        <v>52014</v>
      </c>
      <c r="U104">
        <v>96222</v>
      </c>
      <c r="W104" s="155" t="s">
        <v>982</v>
      </c>
      <c r="AC104" t="s">
        <v>582</v>
      </c>
      <c r="AD104" t="s">
        <v>583</v>
      </c>
    </row>
    <row r="105" spans="19:30" x14ac:dyDescent="0.2">
      <c r="S105" s="155">
        <v>42310</v>
      </c>
      <c r="T105">
        <v>47003</v>
      </c>
      <c r="U105">
        <v>96222</v>
      </c>
      <c r="W105" s="155" t="s">
        <v>953</v>
      </c>
      <c r="AC105" t="s">
        <v>436</v>
      </c>
      <c r="AD105" t="s">
        <v>437</v>
      </c>
    </row>
    <row r="106" spans="19:30" x14ac:dyDescent="0.2">
      <c r="S106" s="155">
        <v>41724</v>
      </c>
      <c r="T106">
        <v>76007</v>
      </c>
      <c r="U106">
        <v>96222</v>
      </c>
      <c r="W106" s="155" t="s">
        <v>719</v>
      </c>
      <c r="AC106" t="s">
        <v>2512</v>
      </c>
      <c r="AD106" t="s">
        <v>2513</v>
      </c>
    </row>
    <row r="107" spans="19:30" x14ac:dyDescent="0.2">
      <c r="S107" s="155">
        <v>48482</v>
      </c>
      <c r="T107">
        <v>5004</v>
      </c>
      <c r="U107">
        <v>96222</v>
      </c>
      <c r="W107" s="155" t="s">
        <v>2163</v>
      </c>
      <c r="AC107" t="s">
        <v>585</v>
      </c>
      <c r="AD107" t="s">
        <v>586</v>
      </c>
    </row>
    <row r="108" spans="19:30" x14ac:dyDescent="0.2">
      <c r="S108" s="155">
        <v>41171</v>
      </c>
      <c r="T108">
        <v>44019</v>
      </c>
      <c r="U108">
        <v>96222</v>
      </c>
      <c r="W108" s="155" t="s">
        <v>525</v>
      </c>
      <c r="AB108" s="6"/>
      <c r="AC108" t="s">
        <v>321</v>
      </c>
      <c r="AD108" t="s">
        <v>322</v>
      </c>
    </row>
    <row r="109" spans="19:30" x14ac:dyDescent="0.2">
      <c r="S109" s="155">
        <v>41170</v>
      </c>
      <c r="T109">
        <v>44020</v>
      </c>
      <c r="U109">
        <v>96222</v>
      </c>
      <c r="V109" s="6"/>
      <c r="W109" s="155" t="s">
        <v>523</v>
      </c>
      <c r="AB109" s="6"/>
      <c r="AC109" t="s">
        <v>623</v>
      </c>
      <c r="AD109" t="s">
        <v>624</v>
      </c>
    </row>
    <row r="110" spans="19:30" x14ac:dyDescent="0.2">
      <c r="S110" s="155">
        <v>523</v>
      </c>
      <c r="T110">
        <v>23903</v>
      </c>
      <c r="U110">
        <v>96222</v>
      </c>
      <c r="W110" s="155" t="s">
        <v>141</v>
      </c>
      <c r="AB110" s="6"/>
      <c r="AC110" t="s">
        <v>490</v>
      </c>
      <c r="AD110" t="s">
        <v>491</v>
      </c>
    </row>
    <row r="111" spans="19:30" x14ac:dyDescent="0.2">
      <c r="S111" s="155">
        <v>41644</v>
      </c>
      <c r="T111">
        <v>27011</v>
      </c>
      <c r="U111">
        <v>96222</v>
      </c>
      <c r="W111" s="155" t="s">
        <v>709</v>
      </c>
      <c r="AB111" s="6"/>
      <c r="AC111" t="s">
        <v>600</v>
      </c>
      <c r="AD111" t="s">
        <v>601</v>
      </c>
    </row>
    <row r="112" spans="19:30" x14ac:dyDescent="0.2">
      <c r="S112" s="155">
        <v>41648</v>
      </c>
      <c r="T112">
        <v>27012</v>
      </c>
      <c r="U112">
        <v>96222</v>
      </c>
      <c r="V112" s="6"/>
      <c r="W112" s="155" t="s">
        <v>713</v>
      </c>
      <c r="AB112" s="6"/>
      <c r="AC112" t="s">
        <v>461</v>
      </c>
      <c r="AD112" t="s">
        <v>461</v>
      </c>
    </row>
    <row r="113" spans="19:30" x14ac:dyDescent="0.2">
      <c r="S113" s="155">
        <v>40968</v>
      </c>
      <c r="T113">
        <v>47004</v>
      </c>
      <c r="U113">
        <v>96222</v>
      </c>
      <c r="W113" s="155" t="s">
        <v>355</v>
      </c>
      <c r="AB113" s="6"/>
      <c r="AC113" t="s">
        <v>468</v>
      </c>
      <c r="AD113" t="s">
        <v>469</v>
      </c>
    </row>
    <row r="114" spans="19:30" x14ac:dyDescent="0.2">
      <c r="S114" s="155">
        <v>45397</v>
      </c>
      <c r="T114">
        <v>52015</v>
      </c>
      <c r="U114">
        <v>96222</v>
      </c>
      <c r="W114" s="155" t="s">
        <v>1736</v>
      </c>
      <c r="AB114" s="6"/>
      <c r="AC114" t="s">
        <v>425</v>
      </c>
      <c r="AD114" t="s">
        <v>426</v>
      </c>
    </row>
    <row r="115" spans="19:30" x14ac:dyDescent="0.2">
      <c r="S115" s="155">
        <v>42131</v>
      </c>
      <c r="T115">
        <v>70013</v>
      </c>
      <c r="U115">
        <v>96222</v>
      </c>
      <c r="W115" s="155" t="s">
        <v>873</v>
      </c>
      <c r="AB115" s="6"/>
      <c r="AC115" t="s">
        <v>2290</v>
      </c>
      <c r="AD115" t="s">
        <v>2291</v>
      </c>
    </row>
    <row r="116" spans="19:30" x14ac:dyDescent="0.2">
      <c r="S116" s="155">
        <v>42220</v>
      </c>
      <c r="T116">
        <v>19007</v>
      </c>
      <c r="U116">
        <v>96222</v>
      </c>
      <c r="W116" s="155" t="s">
        <v>918</v>
      </c>
      <c r="AB116" s="6"/>
      <c r="AC116" t="s">
        <v>297</v>
      </c>
      <c r="AD116" t="s">
        <v>298</v>
      </c>
    </row>
    <row r="117" spans="19:30" x14ac:dyDescent="0.2">
      <c r="S117" s="155">
        <v>42144</v>
      </c>
      <c r="T117">
        <v>70014</v>
      </c>
      <c r="U117">
        <v>96222</v>
      </c>
      <c r="W117" s="155" t="s">
        <v>885</v>
      </c>
      <c r="Y117" s="6"/>
      <c r="AC117" t="s">
        <v>225</v>
      </c>
      <c r="AD117" t="s">
        <v>226</v>
      </c>
    </row>
    <row r="118" spans="19:30" x14ac:dyDescent="0.2">
      <c r="S118" s="155">
        <v>41631</v>
      </c>
      <c r="T118">
        <v>27013</v>
      </c>
      <c r="U118">
        <v>96222</v>
      </c>
      <c r="W118" s="155" t="s">
        <v>700</v>
      </c>
      <c r="Y118" s="6"/>
      <c r="AC118" t="s">
        <v>271</v>
      </c>
      <c r="AD118" t="s">
        <v>272</v>
      </c>
    </row>
    <row r="119" spans="19:30" x14ac:dyDescent="0.2">
      <c r="S119" s="155">
        <v>48363</v>
      </c>
      <c r="T119">
        <v>5005</v>
      </c>
      <c r="U119">
        <v>96222</v>
      </c>
      <c r="W119" s="155" t="s">
        <v>2082</v>
      </c>
      <c r="Y119" s="6"/>
      <c r="AC119" t="s">
        <v>313</v>
      </c>
      <c r="AD119" t="s">
        <v>314</v>
      </c>
    </row>
    <row r="120" spans="19:30" x14ac:dyDescent="0.2">
      <c r="S120" s="155">
        <v>42222</v>
      </c>
      <c r="T120">
        <v>19008</v>
      </c>
      <c r="U120">
        <v>96222</v>
      </c>
      <c r="W120" s="155" t="s">
        <v>920</v>
      </c>
      <c r="Y120" s="6"/>
      <c r="AC120" t="s">
        <v>498</v>
      </c>
      <c r="AD120" t="s">
        <v>499</v>
      </c>
    </row>
    <row r="121" spans="19:30" x14ac:dyDescent="0.2">
      <c r="S121" s="155">
        <v>42822</v>
      </c>
      <c r="T121">
        <v>52906</v>
      </c>
      <c r="U121">
        <v>96222</v>
      </c>
      <c r="W121" s="155" t="s">
        <v>997</v>
      </c>
      <c r="Y121" s="6"/>
      <c r="AC121" t="s">
        <v>285</v>
      </c>
      <c r="AD121" t="s">
        <v>286</v>
      </c>
    </row>
    <row r="122" spans="19:30" ht="38.25" x14ac:dyDescent="0.2">
      <c r="S122" s="155">
        <v>42811</v>
      </c>
      <c r="T122">
        <v>52018</v>
      </c>
      <c r="U122">
        <v>96222</v>
      </c>
      <c r="W122" s="155" t="s">
        <v>994</v>
      </c>
      <c r="Y122" s="6"/>
      <c r="AC122" t="s">
        <v>465</v>
      </c>
      <c r="AD122" s="6" t="s">
        <v>466</v>
      </c>
    </row>
    <row r="123" spans="19:30" x14ac:dyDescent="0.2">
      <c r="S123" s="155">
        <v>41190</v>
      </c>
      <c r="T123">
        <v>88005</v>
      </c>
      <c r="U123">
        <v>96222</v>
      </c>
      <c r="W123" s="155" t="s">
        <v>575</v>
      </c>
      <c r="Y123" s="6"/>
      <c r="AC123" t="s">
        <v>242</v>
      </c>
      <c r="AD123" t="s">
        <v>243</v>
      </c>
    </row>
    <row r="124" spans="19:30" x14ac:dyDescent="0.2">
      <c r="S124" s="155">
        <v>44984</v>
      </c>
      <c r="T124">
        <v>47903</v>
      </c>
      <c r="U124">
        <v>96222</v>
      </c>
      <c r="W124" s="155" t="s">
        <v>1420</v>
      </c>
      <c r="Y124" s="6"/>
      <c r="AC124" t="s">
        <v>293</v>
      </c>
      <c r="AD124" t="s">
        <v>294</v>
      </c>
    </row>
    <row r="125" spans="19:30" x14ac:dyDescent="0.2">
      <c r="S125" s="155">
        <v>41780</v>
      </c>
      <c r="T125">
        <v>13007</v>
      </c>
      <c r="U125">
        <v>96222</v>
      </c>
      <c r="W125" s="155" t="s">
        <v>727</v>
      </c>
      <c r="Y125" s="6"/>
      <c r="AC125" t="s">
        <v>266</v>
      </c>
      <c r="AD125" t="s">
        <v>267</v>
      </c>
    </row>
    <row r="126" spans="19:30" x14ac:dyDescent="0.2">
      <c r="S126" s="155">
        <v>42039</v>
      </c>
      <c r="T126">
        <v>23013</v>
      </c>
      <c r="U126">
        <v>96222</v>
      </c>
      <c r="W126" s="155" t="s">
        <v>807</v>
      </c>
      <c r="AC126" t="s">
        <v>617</v>
      </c>
      <c r="AD126" t="s">
        <v>618</v>
      </c>
    </row>
    <row r="127" spans="19:30" x14ac:dyDescent="0.2">
      <c r="S127" s="155">
        <v>42137</v>
      </c>
      <c r="T127">
        <v>70015</v>
      </c>
      <c r="U127">
        <v>96222</v>
      </c>
      <c r="W127" s="155" t="s">
        <v>878</v>
      </c>
      <c r="AC127" t="s">
        <v>2288</v>
      </c>
      <c r="AD127" t="s">
        <v>2289</v>
      </c>
    </row>
    <row r="128" spans="19:30" x14ac:dyDescent="0.2">
      <c r="S128" s="155">
        <v>42142</v>
      </c>
      <c r="T128">
        <v>70016</v>
      </c>
      <c r="U128">
        <v>96222</v>
      </c>
      <c r="W128" s="155" t="s">
        <v>883</v>
      </c>
      <c r="AC128" t="s">
        <v>309</v>
      </c>
      <c r="AD128" t="s">
        <v>310</v>
      </c>
    </row>
    <row r="129" spans="19:30" ht="38.25" x14ac:dyDescent="0.2">
      <c r="S129" s="155">
        <v>40975</v>
      </c>
      <c r="T129">
        <v>47005</v>
      </c>
      <c r="U129">
        <v>96222</v>
      </c>
      <c r="W129" s="155" t="s">
        <v>371</v>
      </c>
      <c r="AC129" t="s">
        <v>486</v>
      </c>
      <c r="AD129" s="6" t="s">
        <v>487</v>
      </c>
    </row>
    <row r="130" spans="19:30" x14ac:dyDescent="0.2">
      <c r="S130" s="155">
        <v>42486</v>
      </c>
      <c r="T130">
        <v>52019</v>
      </c>
      <c r="U130">
        <v>96222</v>
      </c>
      <c r="W130" s="155" t="s">
        <v>976</v>
      </c>
      <c r="AC130" t="s">
        <v>325</v>
      </c>
      <c r="AD130" t="s">
        <v>326</v>
      </c>
    </row>
    <row r="131" spans="19:30" x14ac:dyDescent="0.2">
      <c r="S131" s="155">
        <v>714</v>
      </c>
      <c r="T131">
        <v>19901</v>
      </c>
      <c r="U131">
        <v>96222</v>
      </c>
      <c r="W131" s="155" t="s">
        <v>155</v>
      </c>
      <c r="AC131" t="s">
        <v>509</v>
      </c>
      <c r="AD131" t="s">
        <v>510</v>
      </c>
    </row>
    <row r="132" spans="19:30" x14ac:dyDescent="0.2">
      <c r="S132" s="155">
        <v>41208</v>
      </c>
      <c r="T132">
        <v>88006</v>
      </c>
      <c r="U132">
        <v>96222</v>
      </c>
      <c r="W132" s="155" t="s">
        <v>622</v>
      </c>
      <c r="AC132" t="s">
        <v>408</v>
      </c>
      <c r="AD132" t="s">
        <v>409</v>
      </c>
    </row>
    <row r="133" spans="19:30" x14ac:dyDescent="0.2">
      <c r="S133" s="155">
        <v>41214</v>
      </c>
      <c r="T133">
        <v>88007</v>
      </c>
      <c r="U133">
        <v>96222</v>
      </c>
      <c r="W133" s="155" t="s">
        <v>633</v>
      </c>
      <c r="AC133" t="s">
        <v>328</v>
      </c>
      <c r="AD133" t="s">
        <v>329</v>
      </c>
    </row>
    <row r="134" spans="19:30" x14ac:dyDescent="0.2">
      <c r="S134" s="155">
        <v>41645</v>
      </c>
      <c r="T134">
        <v>27014</v>
      </c>
      <c r="U134">
        <v>96222</v>
      </c>
      <c r="W134" s="155" t="s">
        <v>710</v>
      </c>
      <c r="AC134" t="s">
        <v>289</v>
      </c>
      <c r="AD134" t="s">
        <v>290</v>
      </c>
    </row>
    <row r="135" spans="19:30" x14ac:dyDescent="0.2">
      <c r="S135" s="155">
        <v>42053</v>
      </c>
      <c r="T135">
        <v>23014</v>
      </c>
      <c r="U135">
        <v>96222</v>
      </c>
      <c r="W135" s="155" t="s">
        <v>819</v>
      </c>
      <c r="AC135" t="s">
        <v>217</v>
      </c>
      <c r="AD135" t="s">
        <v>218</v>
      </c>
    </row>
    <row r="136" spans="19:30" x14ac:dyDescent="0.2">
      <c r="S136" s="155">
        <v>41786</v>
      </c>
      <c r="T136">
        <v>13008</v>
      </c>
      <c r="U136">
        <v>96222</v>
      </c>
      <c r="V136" s="6"/>
      <c r="W136" s="155" t="s">
        <v>732</v>
      </c>
      <c r="AC136" t="s">
        <v>603</v>
      </c>
      <c r="AD136" t="s">
        <v>604</v>
      </c>
    </row>
    <row r="137" spans="19:30" x14ac:dyDescent="0.2">
      <c r="S137" s="155">
        <v>42476</v>
      </c>
      <c r="T137">
        <v>52020</v>
      </c>
      <c r="U137">
        <v>96222</v>
      </c>
      <c r="W137" s="155" t="s">
        <v>966</v>
      </c>
      <c r="AC137" t="s">
        <v>2292</v>
      </c>
      <c r="AD137" t="s">
        <v>2293</v>
      </c>
    </row>
    <row r="138" spans="19:30" x14ac:dyDescent="0.2">
      <c r="S138" s="201">
        <v>41189</v>
      </c>
      <c r="T138">
        <v>88008</v>
      </c>
      <c r="U138">
        <v>96222</v>
      </c>
      <c r="V138" s="6"/>
      <c r="W138" s="155" t="s">
        <v>573</v>
      </c>
      <c r="AC138" t="s">
        <v>493</v>
      </c>
      <c r="AD138" t="s">
        <v>494</v>
      </c>
    </row>
    <row r="139" spans="19:30" x14ac:dyDescent="0.2">
      <c r="S139" s="155">
        <v>41196</v>
      </c>
      <c r="T139">
        <v>88009</v>
      </c>
      <c r="U139">
        <v>96222</v>
      </c>
      <c r="W139" s="155" t="s">
        <v>590</v>
      </c>
    </row>
    <row r="140" spans="19:30" x14ac:dyDescent="0.2">
      <c r="S140" s="155">
        <v>41187</v>
      </c>
      <c r="T140">
        <v>88010</v>
      </c>
      <c r="U140">
        <v>96222</v>
      </c>
      <c r="W140" s="155" t="s">
        <v>567</v>
      </c>
    </row>
    <row r="141" spans="19:30" x14ac:dyDescent="0.2">
      <c r="S141" s="155">
        <v>41784</v>
      </c>
      <c r="T141">
        <v>13009</v>
      </c>
      <c r="U141">
        <v>96222</v>
      </c>
      <c r="W141" s="155" t="s">
        <v>730</v>
      </c>
    </row>
    <row r="142" spans="19:30" x14ac:dyDescent="0.2">
      <c r="S142" s="155">
        <v>41630</v>
      </c>
      <c r="T142">
        <v>27015</v>
      </c>
      <c r="U142">
        <v>96222</v>
      </c>
      <c r="W142" s="155" t="s">
        <v>699</v>
      </c>
    </row>
    <row r="143" spans="19:30" x14ac:dyDescent="0.2">
      <c r="S143" s="155">
        <v>41623</v>
      </c>
      <c r="T143">
        <v>27016</v>
      </c>
      <c r="U143">
        <v>96222</v>
      </c>
      <c r="W143" s="155" t="s">
        <v>692</v>
      </c>
    </row>
    <row r="144" spans="19:30" x14ac:dyDescent="0.2">
      <c r="S144" s="155">
        <v>45244</v>
      </c>
      <c r="T144">
        <v>27017</v>
      </c>
      <c r="U144">
        <v>96222</v>
      </c>
      <c r="W144" s="155" t="s">
        <v>1577</v>
      </c>
    </row>
    <row r="145" spans="19:23" x14ac:dyDescent="0.2">
      <c r="S145" s="155">
        <v>41054</v>
      </c>
      <c r="T145">
        <v>44021</v>
      </c>
      <c r="U145">
        <v>96222</v>
      </c>
      <c r="W145" s="155" t="s">
        <v>438</v>
      </c>
    </row>
    <row r="146" spans="19:23" x14ac:dyDescent="0.2">
      <c r="S146" s="155">
        <v>41056</v>
      </c>
      <c r="T146">
        <v>44022</v>
      </c>
      <c r="U146">
        <v>96222</v>
      </c>
      <c r="W146" s="155" t="s">
        <v>445</v>
      </c>
    </row>
    <row r="147" spans="19:23" x14ac:dyDescent="0.2">
      <c r="S147" s="155">
        <v>42143</v>
      </c>
      <c r="T147">
        <v>70017</v>
      </c>
      <c r="U147">
        <v>96222</v>
      </c>
      <c r="W147" s="155" t="s">
        <v>884</v>
      </c>
    </row>
    <row r="148" spans="19:23" x14ac:dyDescent="0.2">
      <c r="S148" s="155">
        <v>42048</v>
      </c>
      <c r="T148">
        <v>23016</v>
      </c>
      <c r="U148">
        <v>96222</v>
      </c>
      <c r="W148" s="155" t="s">
        <v>815</v>
      </c>
    </row>
    <row r="149" spans="19:23" x14ac:dyDescent="0.2">
      <c r="S149" s="155">
        <v>44374</v>
      </c>
      <c r="T149">
        <v>70018</v>
      </c>
      <c r="U149">
        <v>96222</v>
      </c>
      <c r="W149" s="155" t="s">
        <v>1221</v>
      </c>
    </row>
    <row r="150" spans="19:23" x14ac:dyDescent="0.2">
      <c r="S150" s="155">
        <v>41638</v>
      </c>
      <c r="T150">
        <v>27018</v>
      </c>
      <c r="U150">
        <v>96222</v>
      </c>
      <c r="V150" s="6"/>
      <c r="W150" s="155" t="s">
        <v>703</v>
      </c>
    </row>
    <row r="151" spans="19:23" x14ac:dyDescent="0.2">
      <c r="S151" s="155">
        <v>41059</v>
      </c>
      <c r="T151">
        <v>44023</v>
      </c>
      <c r="U151">
        <v>96222</v>
      </c>
      <c r="W151" s="155" t="s">
        <v>454</v>
      </c>
    </row>
    <row r="152" spans="19:23" x14ac:dyDescent="0.2">
      <c r="S152" s="155">
        <v>42493</v>
      </c>
      <c r="T152">
        <v>52021</v>
      </c>
      <c r="U152">
        <v>96222</v>
      </c>
      <c r="W152" s="155" t="s">
        <v>983</v>
      </c>
    </row>
    <row r="153" spans="19:23" x14ac:dyDescent="0.2">
      <c r="S153" s="155">
        <v>42480</v>
      </c>
      <c r="T153">
        <v>52022</v>
      </c>
      <c r="U153">
        <v>96222</v>
      </c>
      <c r="W153" s="155" t="s">
        <v>970</v>
      </c>
    </row>
    <row r="154" spans="19:23" x14ac:dyDescent="0.2">
      <c r="S154" s="155">
        <v>41065</v>
      </c>
      <c r="T154">
        <v>44024</v>
      </c>
      <c r="U154">
        <v>96222</v>
      </c>
      <c r="W154" s="155" t="s">
        <v>470</v>
      </c>
    </row>
    <row r="155" spans="19:23" x14ac:dyDescent="0.2">
      <c r="S155" s="155">
        <v>41062</v>
      </c>
      <c r="T155">
        <v>44025</v>
      </c>
      <c r="U155">
        <v>96222</v>
      </c>
      <c r="W155" s="155" t="s">
        <v>462</v>
      </c>
    </row>
    <row r="156" spans="19:23" x14ac:dyDescent="0.2">
      <c r="S156" s="155">
        <v>41209</v>
      </c>
      <c r="T156">
        <v>88011</v>
      </c>
      <c r="U156">
        <v>96222</v>
      </c>
      <c r="W156" s="155" t="s">
        <v>625</v>
      </c>
    </row>
    <row r="157" spans="19:23" x14ac:dyDescent="0.2">
      <c r="S157" s="155">
        <v>42491</v>
      </c>
      <c r="T157">
        <v>52023</v>
      </c>
      <c r="U157">
        <v>96222</v>
      </c>
      <c r="W157" s="155" t="s">
        <v>981</v>
      </c>
    </row>
    <row r="158" spans="19:23" x14ac:dyDescent="0.2">
      <c r="S158" s="155">
        <v>42051</v>
      </c>
      <c r="T158">
        <v>23017</v>
      </c>
      <c r="U158">
        <v>96222</v>
      </c>
      <c r="W158" s="155" t="s">
        <v>818</v>
      </c>
    </row>
    <row r="159" spans="19:23" x14ac:dyDescent="0.2">
      <c r="S159" s="155">
        <v>45384</v>
      </c>
      <c r="T159">
        <v>52026</v>
      </c>
      <c r="U159">
        <v>96222</v>
      </c>
      <c r="W159" s="155" t="s">
        <v>1717</v>
      </c>
    </row>
    <row r="160" spans="19:23" x14ac:dyDescent="0.2">
      <c r="S160" s="155">
        <v>41176</v>
      </c>
      <c r="T160">
        <v>44026</v>
      </c>
      <c r="U160">
        <v>96222</v>
      </c>
      <c r="W160" s="155" t="s">
        <v>537</v>
      </c>
    </row>
    <row r="161" spans="19:23" x14ac:dyDescent="0.2">
      <c r="S161" s="155">
        <v>41185</v>
      </c>
      <c r="T161">
        <v>44027</v>
      </c>
      <c r="U161">
        <v>96222</v>
      </c>
      <c r="W161" s="155" t="s">
        <v>561</v>
      </c>
    </row>
    <row r="162" spans="19:23" x14ac:dyDescent="0.2">
      <c r="S162" s="155">
        <v>42487</v>
      </c>
      <c r="T162">
        <v>52024</v>
      </c>
      <c r="U162">
        <v>96222</v>
      </c>
      <c r="W162" s="155" t="s">
        <v>977</v>
      </c>
    </row>
    <row r="163" spans="19:23" x14ac:dyDescent="0.2">
      <c r="S163" s="155">
        <v>41193</v>
      </c>
      <c r="T163">
        <v>88012</v>
      </c>
      <c r="U163">
        <v>96222</v>
      </c>
      <c r="W163" s="155" t="s">
        <v>581</v>
      </c>
    </row>
    <row r="164" spans="19:23" x14ac:dyDescent="0.2">
      <c r="S164" s="155">
        <v>41785</v>
      </c>
      <c r="T164">
        <v>13010</v>
      </c>
      <c r="U164">
        <v>96222</v>
      </c>
      <c r="W164" s="155" t="s">
        <v>731</v>
      </c>
    </row>
    <row r="165" spans="19:23" x14ac:dyDescent="0.2">
      <c r="S165" s="155">
        <v>41058</v>
      </c>
      <c r="T165">
        <v>44028</v>
      </c>
      <c r="U165">
        <v>96222</v>
      </c>
      <c r="W165" s="155" t="s">
        <v>451</v>
      </c>
    </row>
    <row r="166" spans="19:23" x14ac:dyDescent="0.2">
      <c r="S166" s="155">
        <v>41727</v>
      </c>
      <c r="T166">
        <v>76008</v>
      </c>
      <c r="U166">
        <v>96222</v>
      </c>
      <c r="W166" s="155" t="s">
        <v>722</v>
      </c>
    </row>
    <row r="167" spans="19:23" x14ac:dyDescent="0.2">
      <c r="S167" s="155">
        <v>41629</v>
      </c>
      <c r="T167">
        <v>27019</v>
      </c>
      <c r="U167">
        <v>96222</v>
      </c>
      <c r="W167" s="155" t="s">
        <v>698</v>
      </c>
    </row>
    <row r="168" spans="19:23" x14ac:dyDescent="0.2">
      <c r="S168" s="155">
        <v>42498</v>
      </c>
      <c r="T168">
        <v>52025</v>
      </c>
      <c r="U168">
        <v>96222</v>
      </c>
      <c r="W168" s="155" t="s">
        <v>988</v>
      </c>
    </row>
    <row r="169" spans="19:23" x14ac:dyDescent="0.2">
      <c r="S169" s="155">
        <v>41199</v>
      </c>
      <c r="T169">
        <v>88013</v>
      </c>
      <c r="U169">
        <v>96222</v>
      </c>
      <c r="W169" s="155" t="s">
        <v>599</v>
      </c>
    </row>
    <row r="170" spans="19:23" x14ac:dyDescent="0.2">
      <c r="S170" s="155">
        <v>41057</v>
      </c>
      <c r="T170">
        <v>44029</v>
      </c>
      <c r="U170">
        <v>96222</v>
      </c>
      <c r="W170" s="155" t="s">
        <v>448</v>
      </c>
    </row>
    <row r="171" spans="19:23" x14ac:dyDescent="0.2">
      <c r="S171" s="155">
        <v>41628</v>
      </c>
      <c r="T171">
        <v>27020</v>
      </c>
      <c r="U171">
        <v>96222</v>
      </c>
      <c r="W171" s="155" t="s">
        <v>697</v>
      </c>
    </row>
    <row r="172" spans="19:23" x14ac:dyDescent="0.2">
      <c r="S172" s="155">
        <v>45080</v>
      </c>
      <c r="T172">
        <v>27021</v>
      </c>
      <c r="U172">
        <v>96222</v>
      </c>
      <c r="W172" s="155" t="s">
        <v>1470</v>
      </c>
    </row>
    <row r="173" spans="19:23" x14ac:dyDescent="0.2">
      <c r="S173" s="155">
        <v>42223</v>
      </c>
      <c r="T173">
        <v>19009</v>
      </c>
      <c r="U173">
        <v>96222</v>
      </c>
      <c r="W173" s="155" t="s">
        <v>921</v>
      </c>
    </row>
    <row r="174" spans="19:23" x14ac:dyDescent="0.2">
      <c r="S174" s="155">
        <v>41626</v>
      </c>
      <c r="T174">
        <v>27022</v>
      </c>
      <c r="U174">
        <v>96222</v>
      </c>
      <c r="W174" s="155" t="s">
        <v>695</v>
      </c>
    </row>
    <row r="175" spans="19:23" x14ac:dyDescent="0.2">
      <c r="S175" s="155">
        <v>974</v>
      </c>
      <c r="T175">
        <v>88903</v>
      </c>
      <c r="U175">
        <v>96222</v>
      </c>
      <c r="V175" s="6"/>
      <c r="W175" s="155" t="s">
        <v>185</v>
      </c>
    </row>
    <row r="176" spans="19:23" x14ac:dyDescent="0.2">
      <c r="S176" s="155">
        <v>41211</v>
      </c>
      <c r="T176">
        <v>88014</v>
      </c>
      <c r="U176">
        <v>96222</v>
      </c>
      <c r="W176" s="155" t="s">
        <v>628</v>
      </c>
    </row>
    <row r="177" spans="19:23" x14ac:dyDescent="0.2">
      <c r="S177" s="155">
        <v>41188</v>
      </c>
      <c r="T177">
        <v>88015</v>
      </c>
      <c r="U177">
        <v>96222</v>
      </c>
      <c r="W177" s="155" t="s">
        <v>570</v>
      </c>
    </row>
    <row r="178" spans="19:23" x14ac:dyDescent="0.2">
      <c r="S178" s="155">
        <v>41646</v>
      </c>
      <c r="T178">
        <v>27023</v>
      </c>
      <c r="U178">
        <v>96222</v>
      </c>
      <c r="W178" s="155" t="s">
        <v>711</v>
      </c>
    </row>
    <row r="179" spans="19:23" x14ac:dyDescent="0.2">
      <c r="S179" s="155">
        <v>42225</v>
      </c>
      <c r="T179">
        <v>19010</v>
      </c>
      <c r="U179">
        <v>96222</v>
      </c>
      <c r="W179" s="155" t="s">
        <v>923</v>
      </c>
    </row>
    <row r="180" spans="19:23" x14ac:dyDescent="0.2">
      <c r="S180" s="155">
        <v>41197</v>
      </c>
      <c r="T180">
        <v>88018</v>
      </c>
      <c r="U180">
        <v>96222</v>
      </c>
      <c r="W180" s="155" t="s">
        <v>593</v>
      </c>
    </row>
    <row r="181" spans="19:23" x14ac:dyDescent="0.2">
      <c r="S181" s="155">
        <v>41632</v>
      </c>
      <c r="T181">
        <v>27029</v>
      </c>
      <c r="U181">
        <v>96222</v>
      </c>
      <c r="W181" s="155" t="s">
        <v>701</v>
      </c>
    </row>
    <row r="182" spans="19:23" x14ac:dyDescent="0.2">
      <c r="S182" s="155">
        <v>41812</v>
      </c>
      <c r="T182">
        <v>13012</v>
      </c>
      <c r="U182">
        <v>96222</v>
      </c>
      <c r="W182" s="155" t="s">
        <v>757</v>
      </c>
    </row>
    <row r="183" spans="19:23" x14ac:dyDescent="0.2">
      <c r="S183" s="155">
        <v>41808</v>
      </c>
      <c r="T183">
        <v>13013</v>
      </c>
      <c r="U183">
        <v>96222</v>
      </c>
      <c r="W183" s="155" t="s">
        <v>753</v>
      </c>
    </row>
    <row r="184" spans="19:23" x14ac:dyDescent="0.2">
      <c r="S184" s="155">
        <v>41806</v>
      </c>
      <c r="T184">
        <v>13014</v>
      </c>
      <c r="U184">
        <v>96222</v>
      </c>
      <c r="W184" s="155" t="s">
        <v>751</v>
      </c>
    </row>
    <row r="185" spans="19:23" x14ac:dyDescent="0.2">
      <c r="S185" s="155">
        <v>41793</v>
      </c>
      <c r="T185">
        <v>13015</v>
      </c>
      <c r="U185">
        <v>96222</v>
      </c>
      <c r="W185" s="155" t="s">
        <v>738</v>
      </c>
    </row>
    <row r="186" spans="19:23" x14ac:dyDescent="0.2">
      <c r="S186" s="155">
        <v>41802</v>
      </c>
      <c r="T186">
        <v>13016</v>
      </c>
      <c r="U186">
        <v>96222</v>
      </c>
      <c r="W186" s="155" t="s">
        <v>747</v>
      </c>
    </row>
    <row r="187" spans="19:23" x14ac:dyDescent="0.2">
      <c r="S187" s="155">
        <v>41805</v>
      </c>
      <c r="T187">
        <v>13017</v>
      </c>
      <c r="U187">
        <v>96222</v>
      </c>
      <c r="W187" s="155" t="s">
        <v>750</v>
      </c>
    </row>
    <row r="188" spans="19:23" x14ac:dyDescent="0.2">
      <c r="S188" s="155">
        <v>41800</v>
      </c>
      <c r="T188">
        <v>13018</v>
      </c>
      <c r="U188">
        <v>96222</v>
      </c>
      <c r="W188" s="155" t="s">
        <v>745</v>
      </c>
    </row>
    <row r="189" spans="19:23" x14ac:dyDescent="0.2">
      <c r="S189" s="155">
        <v>41801</v>
      </c>
      <c r="T189">
        <v>13019</v>
      </c>
      <c r="U189">
        <v>96222</v>
      </c>
      <c r="W189" s="155" t="s">
        <v>746</v>
      </c>
    </row>
    <row r="190" spans="19:23" x14ac:dyDescent="0.2">
      <c r="S190" s="155">
        <v>41814</v>
      </c>
      <c r="T190">
        <v>13020</v>
      </c>
      <c r="U190">
        <v>96222</v>
      </c>
      <c r="W190" s="155" t="s">
        <v>759</v>
      </c>
    </row>
    <row r="191" spans="19:23" x14ac:dyDescent="0.2">
      <c r="S191" s="155">
        <v>41799</v>
      </c>
      <c r="T191">
        <v>13021</v>
      </c>
      <c r="U191">
        <v>96222</v>
      </c>
      <c r="W191" s="155" t="s">
        <v>744</v>
      </c>
    </row>
    <row r="192" spans="19:23" x14ac:dyDescent="0.2">
      <c r="S192" s="155">
        <v>41810</v>
      </c>
      <c r="T192">
        <v>13022</v>
      </c>
      <c r="U192">
        <v>96222</v>
      </c>
      <c r="W192" s="155" t="s">
        <v>755</v>
      </c>
    </row>
    <row r="193" spans="19:23" x14ac:dyDescent="0.2">
      <c r="S193" s="155">
        <v>41807</v>
      </c>
      <c r="T193">
        <v>13023</v>
      </c>
      <c r="U193">
        <v>96222</v>
      </c>
      <c r="W193" s="155" t="s">
        <v>752</v>
      </c>
    </row>
    <row r="194" spans="19:23" x14ac:dyDescent="0.2">
      <c r="S194" s="155">
        <v>41811</v>
      </c>
      <c r="T194">
        <v>13024</v>
      </c>
      <c r="U194">
        <v>96222</v>
      </c>
      <c r="W194" s="155" t="s">
        <v>756</v>
      </c>
    </row>
    <row r="195" spans="19:23" x14ac:dyDescent="0.2">
      <c r="S195" s="155">
        <v>41792</v>
      </c>
      <c r="T195">
        <v>13025</v>
      </c>
      <c r="U195">
        <v>96222</v>
      </c>
      <c r="W195" s="155" t="s">
        <v>737</v>
      </c>
    </row>
    <row r="196" spans="19:23" x14ac:dyDescent="0.2">
      <c r="S196" s="155">
        <v>41795</v>
      </c>
      <c r="T196">
        <v>13026</v>
      </c>
      <c r="U196">
        <v>96222</v>
      </c>
      <c r="W196" s="155" t="s">
        <v>740</v>
      </c>
    </row>
    <row r="197" spans="19:23" x14ac:dyDescent="0.2">
      <c r="S197" s="155">
        <v>41796</v>
      </c>
      <c r="T197">
        <v>13027</v>
      </c>
      <c r="U197">
        <v>96222</v>
      </c>
      <c r="W197" s="155" t="s">
        <v>741</v>
      </c>
    </row>
    <row r="198" spans="19:23" x14ac:dyDescent="0.2">
      <c r="S198" s="155">
        <v>41798</v>
      </c>
      <c r="T198">
        <v>13028</v>
      </c>
      <c r="U198">
        <v>96222</v>
      </c>
      <c r="W198" s="155" t="s">
        <v>743</v>
      </c>
    </row>
    <row r="199" spans="19:23" x14ac:dyDescent="0.2">
      <c r="S199" s="155">
        <v>41809</v>
      </c>
      <c r="T199">
        <v>13029</v>
      </c>
      <c r="U199">
        <v>96222</v>
      </c>
      <c r="W199" s="155" t="s">
        <v>754</v>
      </c>
    </row>
    <row r="200" spans="19:23" x14ac:dyDescent="0.2">
      <c r="S200" s="155">
        <v>41803</v>
      </c>
      <c r="T200">
        <v>13030</v>
      </c>
      <c r="U200">
        <v>96222</v>
      </c>
      <c r="W200" s="155" t="s">
        <v>748</v>
      </c>
    </row>
    <row r="201" spans="19:23" x14ac:dyDescent="0.2">
      <c r="S201" s="155">
        <v>41794</v>
      </c>
      <c r="T201">
        <v>13031</v>
      </c>
      <c r="U201">
        <v>96222</v>
      </c>
      <c r="W201" s="155" t="s">
        <v>739</v>
      </c>
    </row>
    <row r="202" spans="19:23" x14ac:dyDescent="0.2">
      <c r="S202" s="155">
        <v>41804</v>
      </c>
      <c r="T202">
        <v>13032</v>
      </c>
      <c r="U202">
        <v>96222</v>
      </c>
      <c r="W202" s="155" t="s">
        <v>749</v>
      </c>
    </row>
    <row r="203" spans="19:23" x14ac:dyDescent="0.2">
      <c r="S203" s="155">
        <v>41813</v>
      </c>
      <c r="T203">
        <v>13033</v>
      </c>
      <c r="U203">
        <v>96222</v>
      </c>
      <c r="V203" s="6"/>
      <c r="W203" s="155" t="s">
        <v>758</v>
      </c>
    </row>
    <row r="204" spans="19:23" x14ac:dyDescent="0.2">
      <c r="S204" s="155">
        <v>41797</v>
      </c>
      <c r="T204">
        <v>13034</v>
      </c>
      <c r="U204">
        <v>96222</v>
      </c>
      <c r="W204" s="155" t="s">
        <v>742</v>
      </c>
    </row>
    <row r="205" spans="19:23" x14ac:dyDescent="0.2">
      <c r="S205" s="155">
        <v>42304</v>
      </c>
      <c r="T205">
        <v>44902</v>
      </c>
      <c r="U205">
        <v>96321</v>
      </c>
      <c r="W205" s="155" t="s">
        <v>949</v>
      </c>
    </row>
    <row r="206" spans="19:23" x14ac:dyDescent="0.2">
      <c r="S206" s="155">
        <v>41201</v>
      </c>
      <c r="T206">
        <v>88016</v>
      </c>
      <c r="U206">
        <v>96222</v>
      </c>
      <c r="W206" s="155" t="s">
        <v>602</v>
      </c>
    </row>
    <row r="207" spans="19:23" x14ac:dyDescent="0.2">
      <c r="S207" s="155">
        <v>41202</v>
      </c>
      <c r="T207">
        <v>88017</v>
      </c>
      <c r="U207">
        <v>96222</v>
      </c>
      <c r="V207" s="6"/>
      <c r="W207" s="155" t="s">
        <v>605</v>
      </c>
    </row>
    <row r="208" spans="19:23" x14ac:dyDescent="0.2">
      <c r="S208" s="155">
        <v>42488</v>
      </c>
      <c r="T208">
        <v>52027</v>
      </c>
      <c r="U208">
        <v>96222</v>
      </c>
      <c r="V208" s="6"/>
      <c r="W208" s="155" t="s">
        <v>978</v>
      </c>
    </row>
    <row r="209" spans="19:23" x14ac:dyDescent="0.2">
      <c r="S209" s="155">
        <v>42145</v>
      </c>
      <c r="T209">
        <v>70019</v>
      </c>
      <c r="U209">
        <v>96222</v>
      </c>
      <c r="W209" s="155" t="s">
        <v>886</v>
      </c>
    </row>
    <row r="210" spans="19:23" x14ac:dyDescent="0.2">
      <c r="S210" s="155">
        <v>41789</v>
      </c>
      <c r="T210">
        <v>13011</v>
      </c>
      <c r="U210">
        <v>96222</v>
      </c>
      <c r="W210" s="155" t="s">
        <v>735</v>
      </c>
    </row>
    <row r="211" spans="19:23" x14ac:dyDescent="0.2">
      <c r="S211" s="155">
        <v>41647</v>
      </c>
      <c r="T211">
        <v>27024</v>
      </c>
      <c r="U211">
        <v>96222</v>
      </c>
      <c r="W211" s="155" t="s">
        <v>712</v>
      </c>
    </row>
    <row r="212" spans="19:23" x14ac:dyDescent="0.2">
      <c r="S212" s="155">
        <v>41642</v>
      </c>
      <c r="T212">
        <v>27025</v>
      </c>
      <c r="U212">
        <v>96222</v>
      </c>
      <c r="W212" s="155" t="s">
        <v>707</v>
      </c>
    </row>
    <row r="213" spans="19:23" x14ac:dyDescent="0.2">
      <c r="S213" s="155">
        <v>42049</v>
      </c>
      <c r="T213">
        <v>23018</v>
      </c>
      <c r="U213">
        <v>96222</v>
      </c>
      <c r="W213" s="155" t="s">
        <v>816</v>
      </c>
    </row>
    <row r="214" spans="19:23" x14ac:dyDescent="0.2">
      <c r="S214" s="155">
        <v>41053</v>
      </c>
      <c r="T214">
        <v>44030</v>
      </c>
      <c r="U214">
        <v>96222</v>
      </c>
      <c r="W214" s="155" t="s">
        <v>435</v>
      </c>
    </row>
    <row r="215" spans="19:23" x14ac:dyDescent="0.2">
      <c r="S215" s="155">
        <v>40989</v>
      </c>
      <c r="T215">
        <v>47901</v>
      </c>
      <c r="U215">
        <v>96222</v>
      </c>
      <c r="W215" s="155" t="s">
        <v>384</v>
      </c>
    </row>
    <row r="216" spans="19:23" x14ac:dyDescent="0.2">
      <c r="S216" s="155">
        <v>41173</v>
      </c>
      <c r="T216">
        <v>44031</v>
      </c>
      <c r="U216">
        <v>96222</v>
      </c>
      <c r="W216" s="155" t="s">
        <v>531</v>
      </c>
    </row>
    <row r="217" spans="19:23" x14ac:dyDescent="0.2">
      <c r="S217" s="155">
        <v>42050</v>
      </c>
      <c r="T217">
        <v>23019</v>
      </c>
      <c r="U217">
        <v>96222</v>
      </c>
      <c r="W217" s="155" t="s">
        <v>817</v>
      </c>
    </row>
    <row r="218" spans="19:23" x14ac:dyDescent="0.2">
      <c r="S218" s="155">
        <v>41055</v>
      </c>
      <c r="T218">
        <v>44032</v>
      </c>
      <c r="U218">
        <v>96222</v>
      </c>
      <c r="W218" s="155" t="s">
        <v>442</v>
      </c>
    </row>
    <row r="219" spans="19:23" x14ac:dyDescent="0.2">
      <c r="S219" s="155">
        <v>40875</v>
      </c>
      <c r="T219">
        <v>8011</v>
      </c>
      <c r="U219">
        <v>96222</v>
      </c>
      <c r="W219" s="155" t="s">
        <v>315</v>
      </c>
    </row>
    <row r="220" spans="19:23" x14ac:dyDescent="0.2">
      <c r="S220" s="155">
        <v>42133</v>
      </c>
      <c r="T220">
        <v>70020</v>
      </c>
      <c r="U220">
        <v>96222</v>
      </c>
      <c r="W220" s="155" t="s">
        <v>874</v>
      </c>
    </row>
    <row r="221" spans="19:23" x14ac:dyDescent="0.2">
      <c r="S221" s="155">
        <v>41622</v>
      </c>
      <c r="T221">
        <v>27026</v>
      </c>
      <c r="U221">
        <v>96222</v>
      </c>
      <c r="W221" s="155" t="s">
        <v>691</v>
      </c>
    </row>
    <row r="222" spans="19:23" x14ac:dyDescent="0.2">
      <c r="S222" s="155">
        <v>41783</v>
      </c>
      <c r="T222">
        <v>13035</v>
      </c>
      <c r="U222">
        <v>96222</v>
      </c>
      <c r="W222" s="155" t="s">
        <v>729</v>
      </c>
    </row>
    <row r="223" spans="19:23" x14ac:dyDescent="0.2">
      <c r="S223" s="155">
        <v>42136</v>
      </c>
      <c r="T223">
        <v>70021</v>
      </c>
      <c r="U223">
        <v>96222</v>
      </c>
      <c r="V223" s="6"/>
      <c r="W223" s="155" t="s">
        <v>877</v>
      </c>
    </row>
    <row r="224" spans="19:23" x14ac:dyDescent="0.2">
      <c r="S224" s="155">
        <v>41771</v>
      </c>
      <c r="T224">
        <v>8012</v>
      </c>
      <c r="U224">
        <v>96222</v>
      </c>
      <c r="W224" s="155" t="s">
        <v>726</v>
      </c>
    </row>
    <row r="225" spans="19:23" x14ac:dyDescent="0.2">
      <c r="S225" s="155">
        <v>42147</v>
      </c>
      <c r="T225">
        <v>70022</v>
      </c>
      <c r="U225">
        <v>96222</v>
      </c>
      <c r="W225" s="155" t="s">
        <v>888</v>
      </c>
    </row>
    <row r="226" spans="19:23" x14ac:dyDescent="0.2">
      <c r="S226" s="155">
        <v>44397</v>
      </c>
      <c r="T226">
        <v>70023</v>
      </c>
      <c r="U226">
        <v>96222</v>
      </c>
      <c r="W226" s="155" t="s">
        <v>1250</v>
      </c>
    </row>
    <row r="227" spans="19:23" x14ac:dyDescent="0.2">
      <c r="S227" s="155">
        <v>42216</v>
      </c>
      <c r="T227">
        <v>19011</v>
      </c>
      <c r="U227">
        <v>96222</v>
      </c>
      <c r="W227" s="155" t="s">
        <v>914</v>
      </c>
    </row>
    <row r="228" spans="19:23" x14ac:dyDescent="0.2">
      <c r="S228" s="155">
        <v>42221</v>
      </c>
      <c r="T228">
        <v>19012</v>
      </c>
      <c r="U228">
        <v>96222</v>
      </c>
      <c r="W228" s="155" t="s">
        <v>919</v>
      </c>
    </row>
    <row r="229" spans="19:23" x14ac:dyDescent="0.2">
      <c r="S229" s="155">
        <v>41726</v>
      </c>
      <c r="T229">
        <v>76009</v>
      </c>
      <c r="U229">
        <v>96222</v>
      </c>
      <c r="W229" s="155" t="s">
        <v>721</v>
      </c>
    </row>
    <row r="230" spans="19:23" x14ac:dyDescent="0.2">
      <c r="S230" s="155">
        <v>44373</v>
      </c>
      <c r="T230">
        <v>70024</v>
      </c>
      <c r="U230">
        <v>96222</v>
      </c>
      <c r="W230" s="155" t="s">
        <v>1220</v>
      </c>
    </row>
    <row r="231" spans="19:23" x14ac:dyDescent="0.2">
      <c r="S231" s="155">
        <v>41177</v>
      </c>
      <c r="T231">
        <v>44033</v>
      </c>
      <c r="U231">
        <v>96222</v>
      </c>
      <c r="W231" s="155" t="s">
        <v>540</v>
      </c>
    </row>
    <row r="232" spans="19:23" x14ac:dyDescent="0.2">
      <c r="S232" s="155">
        <v>42309</v>
      </c>
      <c r="T232">
        <v>47011</v>
      </c>
      <c r="U232">
        <v>96222</v>
      </c>
      <c r="W232" s="155" t="s">
        <v>2406</v>
      </c>
    </row>
    <row r="233" spans="19:23" x14ac:dyDescent="0.2">
      <c r="S233" s="155">
        <v>42495</v>
      </c>
      <c r="T233">
        <v>52028</v>
      </c>
      <c r="U233">
        <v>96222</v>
      </c>
      <c r="W233" s="155" t="s">
        <v>985</v>
      </c>
    </row>
    <row r="234" spans="19:23" x14ac:dyDescent="0.2">
      <c r="S234" s="155">
        <v>42475</v>
      </c>
      <c r="T234">
        <v>52029</v>
      </c>
      <c r="U234">
        <v>96222</v>
      </c>
      <c r="W234" s="155" t="s">
        <v>965</v>
      </c>
    </row>
    <row r="235" spans="19:23" x14ac:dyDescent="0.2">
      <c r="S235" s="155">
        <v>41182</v>
      </c>
      <c r="T235">
        <v>44034</v>
      </c>
      <c r="U235">
        <v>96222</v>
      </c>
      <c r="W235" s="155" t="s">
        <v>552</v>
      </c>
    </row>
    <row r="236" spans="19:23" x14ac:dyDescent="0.2">
      <c r="S236" s="155">
        <v>42314</v>
      </c>
      <c r="T236">
        <v>47009</v>
      </c>
      <c r="U236">
        <v>96222</v>
      </c>
      <c r="W236" s="155" t="s">
        <v>956</v>
      </c>
    </row>
    <row r="237" spans="19:23" x14ac:dyDescent="0.2">
      <c r="S237" s="155">
        <v>40998</v>
      </c>
      <c r="T237">
        <v>47006</v>
      </c>
      <c r="U237">
        <v>96222</v>
      </c>
      <c r="W237" s="155" t="s">
        <v>416</v>
      </c>
    </row>
    <row r="238" spans="19:23" x14ac:dyDescent="0.2">
      <c r="S238" s="155">
        <v>42312</v>
      </c>
      <c r="T238">
        <v>47010</v>
      </c>
      <c r="U238">
        <v>96222</v>
      </c>
      <c r="W238" s="155" t="s">
        <v>955</v>
      </c>
    </row>
    <row r="239" spans="19:23" x14ac:dyDescent="0.2">
      <c r="S239" s="155">
        <v>42490</v>
      </c>
      <c r="T239">
        <v>52030</v>
      </c>
      <c r="U239">
        <v>96222</v>
      </c>
      <c r="W239" s="155" t="s">
        <v>980</v>
      </c>
    </row>
    <row r="240" spans="19:23" x14ac:dyDescent="0.2">
      <c r="S240" s="155">
        <v>40873</v>
      </c>
      <c r="T240">
        <v>8014</v>
      </c>
      <c r="U240">
        <v>96222</v>
      </c>
      <c r="W240" s="155" t="s">
        <v>307</v>
      </c>
    </row>
    <row r="241" spans="19:23" x14ac:dyDescent="0.2">
      <c r="S241" s="155">
        <v>41207</v>
      </c>
      <c r="T241">
        <v>88019</v>
      </c>
      <c r="U241">
        <v>96222</v>
      </c>
      <c r="W241" s="155" t="s">
        <v>619</v>
      </c>
    </row>
    <row r="242" spans="19:23" x14ac:dyDescent="0.2">
      <c r="S242" s="155">
        <v>42481</v>
      </c>
      <c r="T242">
        <v>52031</v>
      </c>
      <c r="U242">
        <v>96222</v>
      </c>
      <c r="W242" s="155" t="s">
        <v>971</v>
      </c>
    </row>
    <row r="243" spans="19:23" x14ac:dyDescent="0.2">
      <c r="S243" s="155">
        <v>45383</v>
      </c>
      <c r="T243">
        <v>52908</v>
      </c>
      <c r="U243">
        <v>96222</v>
      </c>
      <c r="V243" s="6"/>
      <c r="W243" s="155" t="s">
        <v>971</v>
      </c>
    </row>
    <row r="244" spans="19:23" x14ac:dyDescent="0.2">
      <c r="S244" s="155">
        <v>42482</v>
      </c>
      <c r="T244">
        <v>52033</v>
      </c>
      <c r="U244">
        <v>96222</v>
      </c>
      <c r="W244" s="155" t="s">
        <v>972</v>
      </c>
    </row>
    <row r="245" spans="19:23" x14ac:dyDescent="0.2">
      <c r="S245" s="155">
        <v>41186</v>
      </c>
      <c r="T245">
        <v>88020</v>
      </c>
      <c r="U245">
        <v>96222</v>
      </c>
      <c r="W245" s="155" t="s">
        <v>564</v>
      </c>
    </row>
    <row r="246" spans="19:23" x14ac:dyDescent="0.2">
      <c r="S246" s="155">
        <v>45499</v>
      </c>
      <c r="T246">
        <v>19013</v>
      </c>
      <c r="U246">
        <v>96222</v>
      </c>
      <c r="W246" s="155" t="s">
        <v>1796</v>
      </c>
    </row>
    <row r="247" spans="19:23" x14ac:dyDescent="0.2">
      <c r="S247" s="155">
        <v>40877</v>
      </c>
      <c r="T247">
        <v>8015</v>
      </c>
      <c r="U247">
        <v>96222</v>
      </c>
      <c r="W247" s="155" t="s">
        <v>323</v>
      </c>
    </row>
    <row r="248" spans="19:23" x14ac:dyDescent="0.2">
      <c r="S248" s="155">
        <v>41198</v>
      </c>
      <c r="T248">
        <v>88021</v>
      </c>
      <c r="U248">
        <v>96222</v>
      </c>
      <c r="W248" s="155" t="s">
        <v>596</v>
      </c>
    </row>
    <row r="249" spans="19:23" x14ac:dyDescent="0.2">
      <c r="S249" s="155">
        <v>41215</v>
      </c>
      <c r="T249">
        <v>88022</v>
      </c>
      <c r="U249">
        <v>96222</v>
      </c>
      <c r="W249" s="155" t="s">
        <v>634</v>
      </c>
    </row>
    <row r="250" spans="19:23" x14ac:dyDescent="0.2">
      <c r="S250" s="155">
        <v>41213</v>
      </c>
      <c r="T250">
        <v>88023</v>
      </c>
      <c r="U250">
        <v>96222</v>
      </c>
      <c r="W250" s="155" t="s">
        <v>632</v>
      </c>
    </row>
    <row r="251" spans="19:23" x14ac:dyDescent="0.2">
      <c r="S251" s="155">
        <v>41643</v>
      </c>
      <c r="T251">
        <v>27027</v>
      </c>
      <c r="U251">
        <v>96222</v>
      </c>
      <c r="W251" s="155" t="s">
        <v>708</v>
      </c>
    </row>
    <row r="252" spans="19:23" x14ac:dyDescent="0.2">
      <c r="S252" s="155">
        <v>41205</v>
      </c>
      <c r="T252">
        <v>88024</v>
      </c>
      <c r="U252">
        <v>96222</v>
      </c>
      <c r="W252" s="155" t="s">
        <v>192</v>
      </c>
    </row>
    <row r="253" spans="19:23" x14ac:dyDescent="0.2">
      <c r="S253" s="155">
        <v>981</v>
      </c>
      <c r="T253">
        <v>88904</v>
      </c>
      <c r="U253">
        <v>96222</v>
      </c>
      <c r="W253" s="155" t="s">
        <v>192</v>
      </c>
    </row>
    <row r="254" spans="19:23" x14ac:dyDescent="0.2">
      <c r="S254" s="155">
        <v>41195</v>
      </c>
      <c r="T254">
        <v>88025</v>
      </c>
      <c r="U254">
        <v>96222</v>
      </c>
      <c r="W254" s="155" t="s">
        <v>587</v>
      </c>
    </row>
    <row r="255" spans="19:23" x14ac:dyDescent="0.2">
      <c r="S255" s="155">
        <v>41206</v>
      </c>
      <c r="T255">
        <v>88026</v>
      </c>
      <c r="U255">
        <v>96222</v>
      </c>
      <c r="W255" s="155" t="s">
        <v>616</v>
      </c>
    </row>
    <row r="256" spans="19:23" x14ac:dyDescent="0.2">
      <c r="S256" s="155">
        <v>41192</v>
      </c>
      <c r="T256">
        <v>88027</v>
      </c>
      <c r="U256">
        <v>96222</v>
      </c>
      <c r="W256" s="155" t="s">
        <v>578</v>
      </c>
    </row>
    <row r="257" spans="19:23" x14ac:dyDescent="0.2">
      <c r="S257" s="155">
        <v>42477</v>
      </c>
      <c r="T257">
        <v>52034</v>
      </c>
      <c r="U257">
        <v>96222</v>
      </c>
      <c r="W257" s="155" t="s">
        <v>967</v>
      </c>
    </row>
    <row r="258" spans="19:23" x14ac:dyDescent="0.2">
      <c r="S258" s="155">
        <v>42478</v>
      </c>
      <c r="T258">
        <v>52035</v>
      </c>
      <c r="U258">
        <v>96222</v>
      </c>
      <c r="W258" s="155" t="s">
        <v>968</v>
      </c>
    </row>
    <row r="259" spans="19:23" x14ac:dyDescent="0.2">
      <c r="S259" s="155">
        <v>44977</v>
      </c>
      <c r="T259">
        <v>47902</v>
      </c>
      <c r="U259">
        <v>96222</v>
      </c>
      <c r="W259" s="155" t="s">
        <v>1415</v>
      </c>
    </row>
    <row r="260" spans="19:23" x14ac:dyDescent="0.2">
      <c r="S260" s="155">
        <v>41787</v>
      </c>
      <c r="T260">
        <v>13036</v>
      </c>
      <c r="U260">
        <v>96222</v>
      </c>
      <c r="W260" s="155" t="s">
        <v>733</v>
      </c>
    </row>
    <row r="261" spans="19:23" x14ac:dyDescent="0.2">
      <c r="S261" s="155">
        <v>42219</v>
      </c>
      <c r="T261">
        <v>19014</v>
      </c>
      <c r="U261">
        <v>96222</v>
      </c>
      <c r="W261" s="155" t="s">
        <v>917</v>
      </c>
    </row>
    <row r="262" spans="19:23" x14ac:dyDescent="0.2">
      <c r="S262" s="155">
        <v>44987</v>
      </c>
      <c r="T262">
        <v>23907</v>
      </c>
      <c r="U262">
        <v>96222</v>
      </c>
      <c r="W262" s="155" t="s">
        <v>1422</v>
      </c>
    </row>
    <row r="263" spans="19:23" x14ac:dyDescent="0.2">
      <c r="S263" s="155">
        <v>42047</v>
      </c>
      <c r="T263">
        <v>23020</v>
      </c>
      <c r="U263">
        <v>96222</v>
      </c>
      <c r="W263" s="155" t="s">
        <v>814</v>
      </c>
    </row>
    <row r="264" spans="19:23" x14ac:dyDescent="0.2">
      <c r="S264" s="155">
        <v>42485</v>
      </c>
      <c r="T264">
        <v>52036</v>
      </c>
      <c r="U264">
        <v>96222</v>
      </c>
      <c r="W264" s="155" t="s">
        <v>975</v>
      </c>
    </row>
    <row r="265" spans="19:23" x14ac:dyDescent="0.2">
      <c r="S265" s="155">
        <v>45310</v>
      </c>
      <c r="T265">
        <v>27028</v>
      </c>
      <c r="U265">
        <v>96222</v>
      </c>
      <c r="W265" s="155" t="s">
        <v>1666</v>
      </c>
    </row>
    <row r="266" spans="19:23" x14ac:dyDescent="0.2">
      <c r="S266" s="155">
        <v>42830</v>
      </c>
      <c r="T266">
        <v>52039</v>
      </c>
      <c r="U266">
        <v>96222</v>
      </c>
      <c r="W266" s="155" t="s">
        <v>986</v>
      </c>
    </row>
    <row r="267" spans="19:23" x14ac:dyDescent="0.2">
      <c r="S267" s="155">
        <v>42496</v>
      </c>
      <c r="T267">
        <v>52905</v>
      </c>
      <c r="U267">
        <v>96222</v>
      </c>
      <c r="W267" s="155" t="s">
        <v>986</v>
      </c>
    </row>
    <row r="268" spans="19:23" x14ac:dyDescent="0.2">
      <c r="S268" s="155">
        <v>41203</v>
      </c>
      <c r="T268">
        <v>88028</v>
      </c>
      <c r="U268">
        <v>96222</v>
      </c>
      <c r="W268" s="155" t="s">
        <v>608</v>
      </c>
    </row>
    <row r="269" spans="19:23" x14ac:dyDescent="0.2">
      <c r="S269" s="155">
        <v>41639</v>
      </c>
      <c r="T269">
        <v>27030</v>
      </c>
      <c r="U269">
        <v>96222</v>
      </c>
      <c r="W269" s="155" t="s">
        <v>704</v>
      </c>
    </row>
    <row r="270" spans="19:23" x14ac:dyDescent="0.2">
      <c r="S270" s="155">
        <v>42311</v>
      </c>
      <c r="T270">
        <v>47012</v>
      </c>
      <c r="U270">
        <v>96222</v>
      </c>
      <c r="W270" s="155" t="s">
        <v>954</v>
      </c>
    </row>
    <row r="271" spans="19:23" x14ac:dyDescent="0.2">
      <c r="S271" s="155">
        <v>41729</v>
      </c>
      <c r="T271">
        <v>76010</v>
      </c>
      <c r="U271">
        <v>96222</v>
      </c>
      <c r="W271" s="155" t="s">
        <v>724</v>
      </c>
    </row>
    <row r="272" spans="19:23" x14ac:dyDescent="0.2">
      <c r="S272" s="155">
        <v>42479</v>
      </c>
      <c r="T272">
        <v>52040</v>
      </c>
      <c r="U272">
        <v>96222</v>
      </c>
      <c r="W272" s="155" t="s">
        <v>969</v>
      </c>
    </row>
    <row r="273" spans="19:23" x14ac:dyDescent="0.2">
      <c r="S273" s="155">
        <v>567</v>
      </c>
      <c r="T273">
        <v>52901</v>
      </c>
      <c r="U273">
        <v>96222</v>
      </c>
      <c r="W273" s="155" t="s">
        <v>148</v>
      </c>
    </row>
    <row r="274" spans="19:23" x14ac:dyDescent="0.2">
      <c r="S274" s="155">
        <v>55525</v>
      </c>
      <c r="T274">
        <v>47013</v>
      </c>
      <c r="U274">
        <v>96222</v>
      </c>
    </row>
    <row r="275" spans="19:23" x14ac:dyDescent="0.2">
      <c r="S275" s="155">
        <v>42307</v>
      </c>
      <c r="T275" t="s">
        <v>951</v>
      </c>
      <c r="U275">
        <v>96321</v>
      </c>
    </row>
    <row r="276" spans="19:23" x14ac:dyDescent="0.2">
      <c r="S276" s="155">
        <v>48733</v>
      </c>
      <c r="T276" t="s">
        <v>2213</v>
      </c>
      <c r="U276">
        <v>2414</v>
      </c>
      <c r="W276" s="155" t="s">
        <v>2212</v>
      </c>
    </row>
    <row r="277" spans="19:23" x14ac:dyDescent="0.2">
      <c r="S277" s="155">
        <v>48735</v>
      </c>
      <c r="T277" t="s">
        <v>2539</v>
      </c>
      <c r="U277">
        <v>2415</v>
      </c>
      <c r="W277" s="155" t="s">
        <v>2540</v>
      </c>
    </row>
    <row r="278" spans="19:23" x14ac:dyDescent="0.2">
      <c r="S278" s="155">
        <v>48737</v>
      </c>
      <c r="T278" t="s">
        <v>2541</v>
      </c>
      <c r="U278">
        <v>2416</v>
      </c>
      <c r="W278" s="155" t="s">
        <v>2542</v>
      </c>
    </row>
    <row r="279" spans="19:23" x14ac:dyDescent="0.2">
      <c r="S279" s="155">
        <v>45924</v>
      </c>
      <c r="T279" t="s">
        <v>2015</v>
      </c>
      <c r="U279">
        <v>2154</v>
      </c>
      <c r="V279" t="s">
        <v>1994</v>
      </c>
      <c r="W279" s="155" t="s">
        <v>2016</v>
      </c>
    </row>
    <row r="280" spans="19:23" x14ac:dyDescent="0.2">
      <c r="S280" s="155">
        <v>45926</v>
      </c>
      <c r="T280" t="s">
        <v>2017</v>
      </c>
      <c r="U280">
        <v>2155</v>
      </c>
      <c r="V280" t="s">
        <v>1999</v>
      </c>
      <c r="W280" s="155" t="s">
        <v>2018</v>
      </c>
    </row>
    <row r="281" spans="19:23" x14ac:dyDescent="0.2">
      <c r="S281" s="155">
        <v>45928</v>
      </c>
      <c r="T281" t="s">
        <v>2019</v>
      </c>
      <c r="U281">
        <v>2156</v>
      </c>
      <c r="V281" t="s">
        <v>2002</v>
      </c>
      <c r="W281" s="155" t="s">
        <v>2020</v>
      </c>
    </row>
    <row r="282" spans="19:23" x14ac:dyDescent="0.2">
      <c r="S282" s="155">
        <v>45589</v>
      </c>
      <c r="T282" t="s">
        <v>1878</v>
      </c>
      <c r="U282">
        <v>2124</v>
      </c>
      <c r="V282" t="s">
        <v>1879</v>
      </c>
      <c r="W282" s="155" t="s">
        <v>1880</v>
      </c>
    </row>
    <row r="283" spans="19:23" x14ac:dyDescent="0.2">
      <c r="S283" s="155">
        <v>44509</v>
      </c>
      <c r="T283" t="s">
        <v>1333</v>
      </c>
      <c r="U283">
        <v>1764</v>
      </c>
      <c r="V283" t="s">
        <v>1334</v>
      </c>
      <c r="W283" s="155" t="s">
        <v>1335</v>
      </c>
    </row>
    <row r="284" spans="19:23" x14ac:dyDescent="0.2">
      <c r="S284" s="155">
        <v>43803</v>
      </c>
      <c r="T284" t="s">
        <v>1160</v>
      </c>
      <c r="U284">
        <v>1593</v>
      </c>
      <c r="V284" t="s">
        <v>1161</v>
      </c>
      <c r="W284" s="155" t="s">
        <v>1162</v>
      </c>
    </row>
    <row r="285" spans="19:23" x14ac:dyDescent="0.2">
      <c r="S285" s="155">
        <v>43622</v>
      </c>
      <c r="T285" t="s">
        <v>1057</v>
      </c>
      <c r="U285">
        <v>1501</v>
      </c>
      <c r="W285" s="155" t="s">
        <v>1058</v>
      </c>
    </row>
    <row r="286" spans="19:23" x14ac:dyDescent="0.2">
      <c r="S286" s="155">
        <v>43644</v>
      </c>
      <c r="T286" t="s">
        <v>1086</v>
      </c>
      <c r="U286">
        <v>1509</v>
      </c>
      <c r="V286" t="s">
        <v>1087</v>
      </c>
      <c r="W286" s="155" t="s">
        <v>1085</v>
      </c>
    </row>
    <row r="287" spans="19:23" x14ac:dyDescent="0.2">
      <c r="S287" s="155">
        <v>43779</v>
      </c>
      <c r="T287" t="s">
        <v>1146</v>
      </c>
      <c r="U287">
        <v>1584</v>
      </c>
      <c r="V287" t="s">
        <v>1147</v>
      </c>
      <c r="W287" s="155" t="s">
        <v>1085</v>
      </c>
    </row>
    <row r="288" spans="19:23" ht="178.5" x14ac:dyDescent="0.2">
      <c r="S288" s="201">
        <v>43647</v>
      </c>
      <c r="T288" t="s">
        <v>1090</v>
      </c>
      <c r="U288">
        <v>1510</v>
      </c>
      <c r="V288" s="6" t="s">
        <v>1091</v>
      </c>
      <c r="W288" s="155" t="s">
        <v>1085</v>
      </c>
    </row>
    <row r="289" spans="19:23" x14ac:dyDescent="0.2">
      <c r="S289" s="155">
        <v>43649</v>
      </c>
      <c r="T289" t="s">
        <v>1092</v>
      </c>
      <c r="U289">
        <v>1511</v>
      </c>
      <c r="V289" t="s">
        <v>1093</v>
      </c>
      <c r="W289" s="155" t="s">
        <v>1085</v>
      </c>
    </row>
    <row r="290" spans="19:23" x14ac:dyDescent="0.2">
      <c r="S290" s="155">
        <v>44493</v>
      </c>
      <c r="T290" t="s">
        <v>1312</v>
      </c>
      <c r="U290">
        <v>1759</v>
      </c>
      <c r="V290" t="s">
        <v>1313</v>
      </c>
      <c r="W290" s="155" t="s">
        <v>1314</v>
      </c>
    </row>
    <row r="291" spans="19:23" x14ac:dyDescent="0.2">
      <c r="S291" s="155">
        <v>43662</v>
      </c>
      <c r="T291" t="s">
        <v>1110</v>
      </c>
      <c r="U291">
        <v>1515</v>
      </c>
      <c r="V291" t="s">
        <v>1111</v>
      </c>
      <c r="W291" s="155" t="s">
        <v>1109</v>
      </c>
    </row>
    <row r="292" spans="19:23" x14ac:dyDescent="0.2">
      <c r="S292" s="155">
        <v>43560</v>
      </c>
      <c r="T292" t="s">
        <v>1020</v>
      </c>
      <c r="U292">
        <v>1493</v>
      </c>
      <c r="V292" t="s">
        <v>1021</v>
      </c>
      <c r="W292" s="155" t="s">
        <v>1022</v>
      </c>
    </row>
    <row r="293" spans="19:23" x14ac:dyDescent="0.2">
      <c r="S293" s="155">
        <v>43801</v>
      </c>
      <c r="T293" t="s">
        <v>1157</v>
      </c>
      <c r="U293">
        <v>1592</v>
      </c>
      <c r="V293" t="s">
        <v>1158</v>
      </c>
      <c r="W293" s="155" t="s">
        <v>1159</v>
      </c>
    </row>
    <row r="294" spans="19:23" x14ac:dyDescent="0.2">
      <c r="S294" s="155">
        <v>43562</v>
      </c>
      <c r="T294" t="s">
        <v>1023</v>
      </c>
      <c r="U294">
        <v>1494</v>
      </c>
      <c r="V294" t="s">
        <v>1024</v>
      </c>
      <c r="W294" s="155" t="s">
        <v>1025</v>
      </c>
    </row>
    <row r="295" spans="19:23" x14ac:dyDescent="0.2">
      <c r="S295" s="155">
        <v>42007</v>
      </c>
      <c r="T295" t="s">
        <v>805</v>
      </c>
      <c r="U295">
        <v>1078</v>
      </c>
      <c r="W295" s="155" t="s">
        <v>806</v>
      </c>
    </row>
    <row r="296" spans="19:23" x14ac:dyDescent="0.2">
      <c r="S296" s="155">
        <v>42000</v>
      </c>
      <c r="T296" t="s">
        <v>796</v>
      </c>
      <c r="U296">
        <v>1076</v>
      </c>
      <c r="W296" s="155" t="s">
        <v>797</v>
      </c>
    </row>
    <row r="297" spans="19:23" x14ac:dyDescent="0.2">
      <c r="S297" s="155">
        <v>44490</v>
      </c>
      <c r="T297" t="s">
        <v>1307</v>
      </c>
      <c r="U297">
        <v>1758</v>
      </c>
      <c r="V297" t="s">
        <v>1308</v>
      </c>
      <c r="W297" s="155" t="s">
        <v>1309</v>
      </c>
    </row>
    <row r="298" spans="19:23" x14ac:dyDescent="0.2">
      <c r="S298" s="155">
        <v>49005</v>
      </c>
      <c r="T298" t="s">
        <v>2248</v>
      </c>
      <c r="U298">
        <v>2506</v>
      </c>
      <c r="V298" s="6" t="s">
        <v>2249</v>
      </c>
      <c r="W298" s="155" t="s">
        <v>2250</v>
      </c>
    </row>
    <row r="299" spans="19:23" ht="140.25" x14ac:dyDescent="0.2">
      <c r="S299" s="155">
        <v>48492</v>
      </c>
      <c r="T299" t="s">
        <v>2175</v>
      </c>
      <c r="U299">
        <v>2381</v>
      </c>
      <c r="V299" s="6" t="s">
        <v>2176</v>
      </c>
      <c r="W299" s="155" t="s">
        <v>2177</v>
      </c>
    </row>
    <row r="300" spans="19:23" ht="140.25" x14ac:dyDescent="0.2">
      <c r="S300" s="155">
        <v>48520</v>
      </c>
      <c r="T300" t="s">
        <v>2190</v>
      </c>
      <c r="U300">
        <v>2385</v>
      </c>
      <c r="V300" s="6" t="s">
        <v>2191</v>
      </c>
      <c r="W300" s="155" t="s">
        <v>2192</v>
      </c>
    </row>
    <row r="301" spans="19:23" x14ac:dyDescent="0.2">
      <c r="S301" s="155">
        <v>48526</v>
      </c>
      <c r="T301" t="s">
        <v>2200</v>
      </c>
      <c r="U301">
        <v>2387</v>
      </c>
      <c r="V301" t="s">
        <v>2201</v>
      </c>
      <c r="W301" s="155" t="s">
        <v>2199</v>
      </c>
    </row>
    <row r="302" spans="19:23" x14ac:dyDescent="0.2">
      <c r="S302" s="155">
        <v>55547</v>
      </c>
      <c r="T302" t="s">
        <v>2425</v>
      </c>
      <c r="V302" t="s">
        <v>2426</v>
      </c>
      <c r="W302" s="155" t="s">
        <v>2427</v>
      </c>
    </row>
    <row r="303" spans="19:23" x14ac:dyDescent="0.2">
      <c r="S303" s="155">
        <v>55548</v>
      </c>
      <c r="T303" t="s">
        <v>2428</v>
      </c>
      <c r="V303" t="s">
        <v>2426</v>
      </c>
      <c r="W303" s="155" t="s">
        <v>2429</v>
      </c>
    </row>
    <row r="304" spans="19:23" ht="395.25" x14ac:dyDescent="0.2">
      <c r="S304" s="155">
        <v>55549</v>
      </c>
      <c r="T304" t="s">
        <v>2430</v>
      </c>
      <c r="V304" s="6" t="s">
        <v>2431</v>
      </c>
      <c r="W304" s="155" t="s">
        <v>2432</v>
      </c>
    </row>
    <row r="305" spans="13:23" ht="395.25" x14ac:dyDescent="0.2">
      <c r="S305" s="155">
        <v>55550</v>
      </c>
      <c r="T305" t="s">
        <v>2433</v>
      </c>
      <c r="V305" s="6" t="s">
        <v>2431</v>
      </c>
      <c r="W305" s="155" t="s">
        <v>2434</v>
      </c>
    </row>
    <row r="306" spans="13:23" ht="395.25" x14ac:dyDescent="0.2">
      <c r="S306" s="155">
        <v>55551</v>
      </c>
      <c r="T306" t="s">
        <v>2435</v>
      </c>
      <c r="V306" s="6" t="s">
        <v>2431</v>
      </c>
      <c r="W306" s="155" t="s">
        <v>2436</v>
      </c>
    </row>
    <row r="307" spans="13:23" x14ac:dyDescent="0.2">
      <c r="S307" s="155">
        <v>49002</v>
      </c>
      <c r="T307" t="s">
        <v>2505</v>
      </c>
      <c r="U307">
        <v>2505</v>
      </c>
      <c r="V307" t="s">
        <v>2431</v>
      </c>
      <c r="W307" s="155" t="s">
        <v>2506</v>
      </c>
    </row>
    <row r="308" spans="13:23" ht="191.25" x14ac:dyDescent="0.2">
      <c r="S308" s="155">
        <v>48497</v>
      </c>
      <c r="T308" t="s">
        <v>2180</v>
      </c>
      <c r="U308">
        <v>2383</v>
      </c>
      <c r="V308" s="6" t="s">
        <v>2181</v>
      </c>
      <c r="W308" s="155" t="s">
        <v>2182</v>
      </c>
    </row>
    <row r="309" spans="13:23" x14ac:dyDescent="0.2">
      <c r="S309" s="155">
        <v>48487</v>
      </c>
      <c r="T309" t="s">
        <v>2169</v>
      </c>
      <c r="U309">
        <v>2379</v>
      </c>
      <c r="V309" t="s">
        <v>2170</v>
      </c>
      <c r="W309" s="155" t="s">
        <v>2168</v>
      </c>
    </row>
    <row r="310" spans="13:23" x14ac:dyDescent="0.2">
      <c r="S310" s="155">
        <v>48489</v>
      </c>
      <c r="T310" t="s">
        <v>2171</v>
      </c>
      <c r="U310">
        <v>2380</v>
      </c>
      <c r="V310" t="s">
        <v>2172</v>
      </c>
      <c r="W310" s="155" t="s">
        <v>2168</v>
      </c>
    </row>
    <row r="311" spans="13:23" x14ac:dyDescent="0.2">
      <c r="S311" s="155">
        <v>45517</v>
      </c>
      <c r="T311" t="s">
        <v>1815</v>
      </c>
      <c r="U311">
        <v>2092</v>
      </c>
      <c r="V311" s="6"/>
      <c r="W311" s="155" t="s">
        <v>1431</v>
      </c>
    </row>
    <row r="312" spans="13:23" x14ac:dyDescent="0.2">
      <c r="S312" s="155">
        <v>45097</v>
      </c>
      <c r="T312" t="s">
        <v>1482</v>
      </c>
      <c r="U312">
        <v>2003</v>
      </c>
      <c r="V312" t="s">
        <v>1483</v>
      </c>
      <c r="W312" s="155" t="s">
        <v>1484</v>
      </c>
    </row>
    <row r="313" spans="13:23" x14ac:dyDescent="0.2">
      <c r="S313" s="155">
        <v>43638</v>
      </c>
      <c r="T313" t="s">
        <v>1078</v>
      </c>
      <c r="U313">
        <v>1507</v>
      </c>
      <c r="V313" t="s">
        <v>1079</v>
      </c>
      <c r="W313" s="155" t="s">
        <v>1077</v>
      </c>
    </row>
    <row r="314" spans="13:23" x14ac:dyDescent="0.2">
      <c r="S314" s="155">
        <v>43775</v>
      </c>
      <c r="T314" t="s">
        <v>1142</v>
      </c>
      <c r="U314">
        <v>1582</v>
      </c>
      <c r="V314" t="s">
        <v>1143</v>
      </c>
      <c r="W314" s="155" t="s">
        <v>1077</v>
      </c>
    </row>
    <row r="315" spans="13:23" x14ac:dyDescent="0.2">
      <c r="M315" s="6"/>
      <c r="S315" s="155">
        <v>42119</v>
      </c>
      <c r="T315" t="s">
        <v>863</v>
      </c>
      <c r="U315">
        <v>1107</v>
      </c>
      <c r="V315" s="6"/>
      <c r="W315" s="155" t="s">
        <v>855</v>
      </c>
    </row>
    <row r="316" spans="13:23" ht="127.5" x14ac:dyDescent="0.2">
      <c r="S316" s="155">
        <v>44580</v>
      </c>
      <c r="T316" t="s">
        <v>1354</v>
      </c>
      <c r="U316">
        <v>1785</v>
      </c>
      <c r="V316" s="6" t="s">
        <v>1355</v>
      </c>
      <c r="W316" s="155" t="s">
        <v>1356</v>
      </c>
    </row>
    <row r="317" spans="13:23" x14ac:dyDescent="0.2">
      <c r="S317" s="155">
        <v>48517</v>
      </c>
      <c r="T317" t="s">
        <v>2185</v>
      </c>
      <c r="U317">
        <v>2384</v>
      </c>
      <c r="V317" t="s">
        <v>2186</v>
      </c>
      <c r="W317" s="155" t="s">
        <v>2187</v>
      </c>
    </row>
    <row r="318" spans="13:23" x14ac:dyDescent="0.2">
      <c r="S318" s="155">
        <v>43835</v>
      </c>
      <c r="T318" t="s">
        <v>1199</v>
      </c>
      <c r="U318">
        <v>1606</v>
      </c>
      <c r="V318" t="s">
        <v>1024</v>
      </c>
      <c r="W318" s="155" t="s">
        <v>1200</v>
      </c>
    </row>
    <row r="319" spans="13:23" x14ac:dyDescent="0.2">
      <c r="S319" s="155">
        <v>42202</v>
      </c>
      <c r="T319" t="s">
        <v>907</v>
      </c>
      <c r="U319">
        <v>1139</v>
      </c>
      <c r="W319" s="155" t="s">
        <v>880</v>
      </c>
    </row>
    <row r="320" spans="13:23" x14ac:dyDescent="0.2">
      <c r="S320" s="155">
        <v>44387</v>
      </c>
      <c r="T320" t="s">
        <v>1237</v>
      </c>
      <c r="U320">
        <v>1723</v>
      </c>
      <c r="V320" t="s">
        <v>1238</v>
      </c>
      <c r="W320" s="155" t="s">
        <v>891</v>
      </c>
    </row>
    <row r="321" spans="19:28" x14ac:dyDescent="0.2">
      <c r="S321" s="155">
        <v>42833</v>
      </c>
      <c r="T321" t="s">
        <v>1006</v>
      </c>
      <c r="U321">
        <v>1344</v>
      </c>
      <c r="W321" s="155" t="s">
        <v>1007</v>
      </c>
    </row>
    <row r="322" spans="19:28" x14ac:dyDescent="0.2">
      <c r="S322" s="155">
        <v>45918</v>
      </c>
      <c r="T322" t="s">
        <v>2008</v>
      </c>
      <c r="U322">
        <v>2151</v>
      </c>
      <c r="V322" t="s">
        <v>2009</v>
      </c>
      <c r="W322" s="155" t="s">
        <v>2010</v>
      </c>
    </row>
    <row r="323" spans="19:28" x14ac:dyDescent="0.2">
      <c r="S323" s="155">
        <v>43833</v>
      </c>
      <c r="T323" t="s">
        <v>1198</v>
      </c>
      <c r="U323">
        <v>1605</v>
      </c>
      <c r="W323" s="155" t="s">
        <v>1197</v>
      </c>
    </row>
    <row r="324" spans="19:28" x14ac:dyDescent="0.2">
      <c r="S324" s="155">
        <v>42261</v>
      </c>
      <c r="T324" t="s">
        <v>945</v>
      </c>
      <c r="U324">
        <v>1151</v>
      </c>
      <c r="W324" s="155" t="s">
        <v>946</v>
      </c>
    </row>
    <row r="325" spans="19:28" x14ac:dyDescent="0.2">
      <c r="S325" s="155">
        <v>45418</v>
      </c>
      <c r="T325" t="s">
        <v>1755</v>
      </c>
      <c r="U325">
        <v>2068</v>
      </c>
      <c r="V325" t="s">
        <v>1756</v>
      </c>
      <c r="W325" s="155" t="s">
        <v>1754</v>
      </c>
    </row>
    <row r="326" spans="19:28" x14ac:dyDescent="0.2">
      <c r="S326" s="155">
        <v>41967</v>
      </c>
      <c r="T326" t="s">
        <v>782</v>
      </c>
      <c r="U326">
        <v>1065</v>
      </c>
      <c r="V326" t="s">
        <v>783</v>
      </c>
      <c r="W326" s="155" t="s">
        <v>784</v>
      </c>
      <c r="AB326" s="6"/>
    </row>
    <row r="327" spans="19:28" ht="153" x14ac:dyDescent="0.2">
      <c r="S327" s="155">
        <v>45883</v>
      </c>
      <c r="T327" t="s">
        <v>1963</v>
      </c>
      <c r="U327">
        <v>2139</v>
      </c>
      <c r="V327" s="6" t="s">
        <v>1964</v>
      </c>
      <c r="W327" s="155" t="s">
        <v>1962</v>
      </c>
      <c r="AB327" s="6"/>
    </row>
    <row r="328" spans="19:28" x14ac:dyDescent="0.2">
      <c r="S328" s="155">
        <v>45862</v>
      </c>
      <c r="T328" t="s">
        <v>1933</v>
      </c>
      <c r="U328">
        <v>2136</v>
      </c>
      <c r="V328" t="s">
        <v>1934</v>
      </c>
      <c r="W328" s="155" t="s">
        <v>1932</v>
      </c>
      <c r="AB328" s="6"/>
    </row>
    <row r="329" spans="19:28" ht="76.5" x14ac:dyDescent="0.2">
      <c r="S329" s="201">
        <v>45515</v>
      </c>
      <c r="T329" t="s">
        <v>1813</v>
      </c>
      <c r="U329">
        <v>2091</v>
      </c>
      <c r="V329" s="6" t="s">
        <v>1814</v>
      </c>
      <c r="W329" s="155" t="s">
        <v>1812</v>
      </c>
      <c r="AB329" s="6"/>
    </row>
    <row r="330" spans="19:28" x14ac:dyDescent="0.2">
      <c r="S330" s="155">
        <v>45900</v>
      </c>
      <c r="T330" t="s">
        <v>1983</v>
      </c>
      <c r="U330">
        <v>2144</v>
      </c>
      <c r="V330" t="s">
        <v>1984</v>
      </c>
      <c r="W330" s="155" t="s">
        <v>1985</v>
      </c>
    </row>
    <row r="331" spans="19:28" x14ac:dyDescent="0.2">
      <c r="S331" s="155">
        <v>45896</v>
      </c>
      <c r="T331" t="s">
        <v>1977</v>
      </c>
      <c r="U331">
        <v>2143</v>
      </c>
      <c r="V331" t="s">
        <v>1978</v>
      </c>
      <c r="W331" s="155" t="s">
        <v>1979</v>
      </c>
    </row>
    <row r="332" spans="19:28" x14ac:dyDescent="0.2">
      <c r="S332" s="155">
        <v>42113</v>
      </c>
      <c r="T332" t="s">
        <v>860</v>
      </c>
      <c r="U332">
        <v>1104</v>
      </c>
      <c r="W332" s="155" t="s">
        <v>851</v>
      </c>
    </row>
    <row r="333" spans="19:28" x14ac:dyDescent="0.2">
      <c r="S333" s="155">
        <v>45891</v>
      </c>
      <c r="T333" t="s">
        <v>1970</v>
      </c>
      <c r="U333">
        <v>2142</v>
      </c>
      <c r="V333" t="s">
        <v>1971</v>
      </c>
      <c r="W333" s="155" t="s">
        <v>1972</v>
      </c>
    </row>
    <row r="334" spans="19:28" x14ac:dyDescent="0.2">
      <c r="S334" s="155">
        <v>43578</v>
      </c>
      <c r="T334" t="s">
        <v>1028</v>
      </c>
      <c r="U334">
        <v>1495</v>
      </c>
      <c r="V334" t="s">
        <v>1029</v>
      </c>
      <c r="W334" s="155" t="s">
        <v>1030</v>
      </c>
    </row>
    <row r="335" spans="19:28" x14ac:dyDescent="0.2">
      <c r="S335" s="155">
        <v>43624</v>
      </c>
      <c r="T335" t="s">
        <v>1059</v>
      </c>
      <c r="U335">
        <v>1502</v>
      </c>
      <c r="V335" t="s">
        <v>1060</v>
      </c>
      <c r="W335" s="155" t="s">
        <v>1061</v>
      </c>
      <c r="Y335" s="6"/>
    </row>
    <row r="336" spans="19:28" x14ac:dyDescent="0.2">
      <c r="S336" s="201">
        <v>43838</v>
      </c>
      <c r="T336" t="s">
        <v>1203</v>
      </c>
      <c r="U336">
        <v>1607</v>
      </c>
      <c r="V336" s="6"/>
      <c r="W336" s="155" t="s">
        <v>1204</v>
      </c>
      <c r="Y336" s="6"/>
    </row>
    <row r="337" spans="13:25" x14ac:dyDescent="0.2">
      <c r="S337" s="155">
        <v>43840</v>
      </c>
      <c r="T337" t="s">
        <v>1205</v>
      </c>
      <c r="U337">
        <v>1608</v>
      </c>
      <c r="V337" t="s">
        <v>1024</v>
      </c>
      <c r="W337" s="155" t="s">
        <v>1206</v>
      </c>
      <c r="Y337" s="6"/>
    </row>
    <row r="338" spans="13:25" x14ac:dyDescent="0.2">
      <c r="S338" s="155">
        <v>48444</v>
      </c>
      <c r="T338" t="s">
        <v>2145</v>
      </c>
      <c r="U338">
        <v>2372</v>
      </c>
      <c r="V338" t="s">
        <v>2146</v>
      </c>
      <c r="W338" s="155" t="s">
        <v>2147</v>
      </c>
      <c r="Y338" s="6"/>
    </row>
    <row r="339" spans="13:25" x14ac:dyDescent="0.2">
      <c r="S339" s="155">
        <v>45533</v>
      </c>
      <c r="T339" t="s">
        <v>1827</v>
      </c>
      <c r="U339">
        <v>2100</v>
      </c>
      <c r="W339" s="155" t="s">
        <v>1657</v>
      </c>
    </row>
    <row r="340" spans="13:25" x14ac:dyDescent="0.2">
      <c r="S340" s="155">
        <v>45537</v>
      </c>
      <c r="T340" t="s">
        <v>1829</v>
      </c>
      <c r="U340">
        <v>2102</v>
      </c>
      <c r="W340" s="155" t="s">
        <v>1657</v>
      </c>
    </row>
    <row r="341" spans="13:25" x14ac:dyDescent="0.2">
      <c r="S341" s="155">
        <v>45535</v>
      </c>
      <c r="T341" t="s">
        <v>1828</v>
      </c>
      <c r="U341">
        <v>2101</v>
      </c>
      <c r="W341" s="155" t="s">
        <v>1662</v>
      </c>
    </row>
    <row r="342" spans="13:25" x14ac:dyDescent="0.2">
      <c r="S342" s="155">
        <v>45320</v>
      </c>
      <c r="T342" t="s">
        <v>1678</v>
      </c>
      <c r="U342">
        <v>2046</v>
      </c>
      <c r="V342" t="s">
        <v>1679</v>
      </c>
      <c r="W342" s="155" t="s">
        <v>1662</v>
      </c>
    </row>
    <row r="343" spans="13:25" x14ac:dyDescent="0.2">
      <c r="S343" s="155">
        <v>45539</v>
      </c>
      <c r="T343" t="s">
        <v>1830</v>
      </c>
      <c r="U343">
        <v>2103</v>
      </c>
      <c r="W343" s="155" t="s">
        <v>1662</v>
      </c>
    </row>
    <row r="344" spans="13:25" x14ac:dyDescent="0.2">
      <c r="S344" s="155">
        <v>45308</v>
      </c>
      <c r="T344" t="s">
        <v>1663</v>
      </c>
      <c r="U344">
        <v>2043</v>
      </c>
      <c r="V344" t="s">
        <v>1664</v>
      </c>
      <c r="W344" s="155" t="s">
        <v>1665</v>
      </c>
    </row>
    <row r="345" spans="13:25" x14ac:dyDescent="0.2">
      <c r="S345" s="155">
        <v>45315</v>
      </c>
      <c r="T345" t="s">
        <v>1672</v>
      </c>
      <c r="U345">
        <v>2044</v>
      </c>
      <c r="V345" t="s">
        <v>1673</v>
      </c>
      <c r="W345" s="155" t="s">
        <v>1674</v>
      </c>
    </row>
    <row r="346" spans="13:25" x14ac:dyDescent="0.2">
      <c r="S346" s="155">
        <v>45305</v>
      </c>
      <c r="T346" t="s">
        <v>1658</v>
      </c>
      <c r="U346">
        <v>2042</v>
      </c>
      <c r="V346" t="s">
        <v>1659</v>
      </c>
      <c r="W346" s="155" t="s">
        <v>1660</v>
      </c>
    </row>
    <row r="347" spans="13:25" x14ac:dyDescent="0.2">
      <c r="S347" s="155">
        <v>42117</v>
      </c>
      <c r="T347" t="s">
        <v>861</v>
      </c>
      <c r="U347">
        <v>1106</v>
      </c>
      <c r="W347" s="155" t="s">
        <v>862</v>
      </c>
    </row>
    <row r="348" spans="13:25" x14ac:dyDescent="0.2">
      <c r="S348" s="155">
        <v>43653</v>
      </c>
      <c r="T348" t="s">
        <v>1097</v>
      </c>
      <c r="U348">
        <v>1512</v>
      </c>
      <c r="V348" t="s">
        <v>1098</v>
      </c>
      <c r="W348" s="155" t="s">
        <v>1099</v>
      </c>
    </row>
    <row r="349" spans="13:25" x14ac:dyDescent="0.2">
      <c r="S349" s="155">
        <v>43757</v>
      </c>
      <c r="T349" t="s">
        <v>1125</v>
      </c>
      <c r="U349">
        <v>1573</v>
      </c>
      <c r="V349" t="s">
        <v>1126</v>
      </c>
      <c r="W349" s="155" t="s">
        <v>1127</v>
      </c>
    </row>
    <row r="350" spans="13:25" x14ac:dyDescent="0.2">
      <c r="S350" s="155">
        <v>43656</v>
      </c>
      <c r="T350" t="s">
        <v>1102</v>
      </c>
      <c r="U350">
        <v>1513</v>
      </c>
      <c r="V350" t="s">
        <v>1098</v>
      </c>
      <c r="W350" s="155" t="s">
        <v>1103</v>
      </c>
    </row>
    <row r="351" spans="13:25" ht="165.75" x14ac:dyDescent="0.2">
      <c r="M351" s="6"/>
      <c r="S351" s="155">
        <v>43759</v>
      </c>
      <c r="T351" t="s">
        <v>1128</v>
      </c>
      <c r="U351">
        <v>1574</v>
      </c>
      <c r="V351" s="6" t="s">
        <v>1126</v>
      </c>
      <c r="W351" s="155" t="s">
        <v>1129</v>
      </c>
    </row>
    <row r="352" spans="13:25" x14ac:dyDescent="0.2">
      <c r="S352" s="155">
        <v>45387</v>
      </c>
      <c r="T352" t="s">
        <v>1721</v>
      </c>
      <c r="U352">
        <v>2060</v>
      </c>
      <c r="V352" t="s">
        <v>1722</v>
      </c>
      <c r="W352" s="155" t="s">
        <v>1723</v>
      </c>
    </row>
    <row r="353" spans="19:23" x14ac:dyDescent="0.2">
      <c r="S353" s="155">
        <v>46010</v>
      </c>
      <c r="T353" t="s">
        <v>2038</v>
      </c>
      <c r="U353">
        <v>2215</v>
      </c>
      <c r="W353" s="155" t="s">
        <v>2037</v>
      </c>
    </row>
    <row r="354" spans="19:23" x14ac:dyDescent="0.2">
      <c r="S354" s="155">
        <v>44259</v>
      </c>
      <c r="T354" t="s">
        <v>1210</v>
      </c>
      <c r="U354">
        <v>1693</v>
      </c>
      <c r="W354" s="155" t="s">
        <v>1211</v>
      </c>
    </row>
    <row r="355" spans="19:23" x14ac:dyDescent="0.2">
      <c r="S355" s="155">
        <v>44261</v>
      </c>
      <c r="T355" t="s">
        <v>1212</v>
      </c>
      <c r="U355">
        <v>1694</v>
      </c>
      <c r="W355" s="155" t="s">
        <v>1211</v>
      </c>
    </row>
    <row r="356" spans="19:23" x14ac:dyDescent="0.2">
      <c r="S356" s="155">
        <v>48750</v>
      </c>
      <c r="T356" t="s">
        <v>2221</v>
      </c>
      <c r="U356">
        <v>2435</v>
      </c>
      <c r="W356" s="155" t="s">
        <v>2220</v>
      </c>
    </row>
    <row r="357" spans="19:23" x14ac:dyDescent="0.2">
      <c r="S357" s="155">
        <v>44430</v>
      </c>
      <c r="T357" t="s">
        <v>1287</v>
      </c>
      <c r="U357">
        <v>1736</v>
      </c>
      <c r="V357" t="s">
        <v>1233</v>
      </c>
      <c r="W357" s="155" t="s">
        <v>1288</v>
      </c>
    </row>
    <row r="358" spans="19:23" x14ac:dyDescent="0.2">
      <c r="S358" s="155">
        <v>44380</v>
      </c>
      <c r="T358" t="s">
        <v>1230</v>
      </c>
      <c r="U358">
        <v>1721</v>
      </c>
      <c r="V358" t="s">
        <v>1231</v>
      </c>
      <c r="W358" s="155" t="s">
        <v>1232</v>
      </c>
    </row>
    <row r="359" spans="19:23" x14ac:dyDescent="0.2">
      <c r="S359" s="155">
        <v>42093</v>
      </c>
      <c r="T359" t="s">
        <v>836</v>
      </c>
      <c r="U359">
        <v>1099</v>
      </c>
      <c r="V359" t="s">
        <v>837</v>
      </c>
      <c r="W359" s="155" t="s">
        <v>838</v>
      </c>
    </row>
    <row r="360" spans="19:23" x14ac:dyDescent="0.2">
      <c r="S360" s="155">
        <v>45521</v>
      </c>
      <c r="T360" t="s">
        <v>1817</v>
      </c>
      <c r="U360">
        <v>2094</v>
      </c>
      <c r="W360" s="155" t="s">
        <v>1596</v>
      </c>
    </row>
    <row r="361" spans="19:23" x14ac:dyDescent="0.2">
      <c r="S361" s="155">
        <v>45264</v>
      </c>
      <c r="T361" t="s">
        <v>1599</v>
      </c>
      <c r="U361">
        <v>2027</v>
      </c>
      <c r="V361" t="s">
        <v>1600</v>
      </c>
      <c r="W361" s="155" t="s">
        <v>1601</v>
      </c>
    </row>
    <row r="362" spans="19:23" x14ac:dyDescent="0.2">
      <c r="S362" s="155">
        <v>44440</v>
      </c>
      <c r="T362" t="s">
        <v>1296</v>
      </c>
      <c r="U362">
        <v>1741</v>
      </c>
      <c r="V362" t="s">
        <v>1271</v>
      </c>
      <c r="W362" s="155" t="s">
        <v>1297</v>
      </c>
    </row>
    <row r="363" spans="19:23" x14ac:dyDescent="0.2">
      <c r="S363" s="155">
        <v>45130</v>
      </c>
      <c r="T363" t="s">
        <v>1525</v>
      </c>
      <c r="U363">
        <v>2011</v>
      </c>
      <c r="V363" t="s">
        <v>1526</v>
      </c>
      <c r="W363" s="155" t="s">
        <v>2411</v>
      </c>
    </row>
    <row r="364" spans="19:23" x14ac:dyDescent="0.2">
      <c r="S364" s="155">
        <v>45148</v>
      </c>
      <c r="T364" t="s">
        <v>1551</v>
      </c>
      <c r="U364">
        <v>2017</v>
      </c>
      <c r="V364" t="s">
        <v>1552</v>
      </c>
      <c r="W364" s="155" t="s">
        <v>948</v>
      </c>
    </row>
    <row r="365" spans="19:23" x14ac:dyDescent="0.2">
      <c r="S365" s="155">
        <v>45355</v>
      </c>
      <c r="T365" t="s">
        <v>1714</v>
      </c>
      <c r="U365">
        <v>2054</v>
      </c>
      <c r="V365" t="s">
        <v>1715</v>
      </c>
      <c r="W365" s="155" t="s">
        <v>1716</v>
      </c>
    </row>
    <row r="366" spans="19:23" x14ac:dyDescent="0.2">
      <c r="S366" s="155">
        <v>45930</v>
      </c>
      <c r="T366" t="s">
        <v>2021</v>
      </c>
      <c r="U366">
        <v>2157</v>
      </c>
      <c r="V366" t="s">
        <v>1994</v>
      </c>
      <c r="W366" s="155" t="s">
        <v>2274</v>
      </c>
    </row>
    <row r="367" spans="19:23" x14ac:dyDescent="0.2">
      <c r="S367" s="155">
        <v>45932</v>
      </c>
      <c r="T367" t="s">
        <v>2022</v>
      </c>
      <c r="U367">
        <v>2158</v>
      </c>
      <c r="V367" t="s">
        <v>1999</v>
      </c>
      <c r="W367" s="155" t="s">
        <v>2275</v>
      </c>
    </row>
    <row r="368" spans="19:23" x14ac:dyDescent="0.2">
      <c r="S368" s="155">
        <v>45934</v>
      </c>
      <c r="T368" t="s">
        <v>2023</v>
      </c>
      <c r="U368">
        <v>2159</v>
      </c>
      <c r="V368" t="s">
        <v>2002</v>
      </c>
      <c r="W368" s="155" t="s">
        <v>2341</v>
      </c>
    </row>
    <row r="369" spans="19:28" x14ac:dyDescent="0.2">
      <c r="S369" s="155">
        <v>45072</v>
      </c>
      <c r="T369" t="s">
        <v>1461</v>
      </c>
      <c r="U369">
        <v>1997</v>
      </c>
      <c r="V369" t="s">
        <v>1462</v>
      </c>
      <c r="W369" s="155" t="s">
        <v>1463</v>
      </c>
    </row>
    <row r="370" spans="19:28" x14ac:dyDescent="0.2">
      <c r="S370" s="155">
        <v>44438</v>
      </c>
      <c r="T370" t="s">
        <v>1295</v>
      </c>
      <c r="U370">
        <v>1740</v>
      </c>
      <c r="V370" t="s">
        <v>1265</v>
      </c>
      <c r="W370" s="155" t="s">
        <v>1263</v>
      </c>
    </row>
    <row r="371" spans="19:28" x14ac:dyDescent="0.2">
      <c r="S371" s="155">
        <v>44410</v>
      </c>
      <c r="T371" t="s">
        <v>1264</v>
      </c>
      <c r="U371">
        <v>1729</v>
      </c>
      <c r="V371" t="s">
        <v>1265</v>
      </c>
      <c r="W371" s="155" t="s">
        <v>1266</v>
      </c>
    </row>
    <row r="372" spans="19:28" x14ac:dyDescent="0.2">
      <c r="S372" s="155">
        <v>42074</v>
      </c>
      <c r="T372" t="s">
        <v>823</v>
      </c>
      <c r="U372">
        <v>1094</v>
      </c>
      <c r="V372" t="s">
        <v>824</v>
      </c>
      <c r="W372" s="155" t="s">
        <v>822</v>
      </c>
    </row>
    <row r="373" spans="19:28" x14ac:dyDescent="0.2">
      <c r="S373" s="155">
        <v>44504</v>
      </c>
      <c r="T373" t="s">
        <v>1328</v>
      </c>
      <c r="U373">
        <v>1762</v>
      </c>
      <c r="V373" t="s">
        <v>1329</v>
      </c>
      <c r="W373" s="155" t="s">
        <v>1327</v>
      </c>
    </row>
    <row r="374" spans="19:28" x14ac:dyDescent="0.2">
      <c r="S374" s="155">
        <v>44378</v>
      </c>
      <c r="T374" t="s">
        <v>1227</v>
      </c>
      <c r="U374">
        <v>1720</v>
      </c>
      <c r="V374" t="s">
        <v>1228</v>
      </c>
      <c r="W374" s="155" t="s">
        <v>1229</v>
      </c>
      <c r="AB374" s="6"/>
    </row>
    <row r="375" spans="19:28" x14ac:dyDescent="0.2">
      <c r="S375" s="155">
        <v>44428</v>
      </c>
      <c r="T375" t="s">
        <v>1285</v>
      </c>
      <c r="U375">
        <v>1735</v>
      </c>
      <c r="V375" t="s">
        <v>1228</v>
      </c>
      <c r="W375" s="155" t="s">
        <v>1286</v>
      </c>
    </row>
    <row r="376" spans="19:28" x14ac:dyDescent="0.2">
      <c r="S376" s="155">
        <v>45109</v>
      </c>
      <c r="T376" t="s">
        <v>1497</v>
      </c>
      <c r="U376">
        <v>2006</v>
      </c>
      <c r="V376" t="s">
        <v>1498</v>
      </c>
      <c r="W376" s="155" t="s">
        <v>1499</v>
      </c>
    </row>
    <row r="377" spans="19:28" x14ac:dyDescent="0.2">
      <c r="S377" s="155">
        <v>45100</v>
      </c>
      <c r="T377" t="s">
        <v>1487</v>
      </c>
      <c r="U377">
        <v>2004</v>
      </c>
      <c r="V377" t="s">
        <v>1488</v>
      </c>
      <c r="W377" s="155" t="s">
        <v>1489</v>
      </c>
    </row>
    <row r="378" spans="19:28" x14ac:dyDescent="0.2">
      <c r="S378" s="155">
        <v>48758</v>
      </c>
      <c r="T378" t="s">
        <v>2228</v>
      </c>
      <c r="U378">
        <v>2438</v>
      </c>
      <c r="W378" s="155" t="s">
        <v>827</v>
      </c>
    </row>
    <row r="379" spans="19:28" x14ac:dyDescent="0.2">
      <c r="S379" s="155">
        <v>45114</v>
      </c>
      <c r="T379" t="s">
        <v>1502</v>
      </c>
      <c r="U379">
        <v>2007</v>
      </c>
      <c r="V379" t="s">
        <v>1503</v>
      </c>
      <c r="W379" s="155" t="s">
        <v>827</v>
      </c>
    </row>
    <row r="380" spans="19:28" x14ac:dyDescent="0.2">
      <c r="S380" s="155">
        <v>45351</v>
      </c>
      <c r="T380" t="s">
        <v>1708</v>
      </c>
      <c r="U380">
        <v>2053</v>
      </c>
      <c r="V380" t="s">
        <v>1709</v>
      </c>
      <c r="W380" s="155" t="s">
        <v>1710</v>
      </c>
    </row>
    <row r="381" spans="19:28" x14ac:dyDescent="0.2">
      <c r="S381" s="155">
        <v>42083</v>
      </c>
      <c r="T381" t="s">
        <v>828</v>
      </c>
      <c r="U381">
        <v>1096</v>
      </c>
      <c r="W381" s="155" t="s">
        <v>829</v>
      </c>
    </row>
    <row r="382" spans="19:28" x14ac:dyDescent="0.2">
      <c r="S382" s="155">
        <v>48755</v>
      </c>
      <c r="T382" t="s">
        <v>2225</v>
      </c>
      <c r="U382">
        <v>2437</v>
      </c>
      <c r="W382" s="155" t="s">
        <v>2226</v>
      </c>
    </row>
    <row r="383" spans="19:28" x14ac:dyDescent="0.2">
      <c r="S383" s="155">
        <v>45095</v>
      </c>
      <c r="T383" t="s">
        <v>1480</v>
      </c>
      <c r="U383">
        <v>2002</v>
      </c>
      <c r="V383" t="s">
        <v>1481</v>
      </c>
      <c r="W383" s="155" t="s">
        <v>1436</v>
      </c>
      <c r="Y383" s="6"/>
    </row>
    <row r="384" spans="19:28" x14ac:dyDescent="0.2">
      <c r="S384" s="155">
        <v>45008</v>
      </c>
      <c r="T384" t="s">
        <v>1434</v>
      </c>
      <c r="U384">
        <v>1993</v>
      </c>
      <c r="V384" t="s">
        <v>1435</v>
      </c>
      <c r="W384" s="155" t="s">
        <v>1436</v>
      </c>
    </row>
    <row r="385" spans="19:23" x14ac:dyDescent="0.2">
      <c r="S385" s="155">
        <v>48429</v>
      </c>
      <c r="T385" t="s">
        <v>2123</v>
      </c>
      <c r="U385">
        <v>2367</v>
      </c>
      <c r="V385" t="s">
        <v>2124</v>
      </c>
      <c r="W385" s="155" t="s">
        <v>2125</v>
      </c>
    </row>
    <row r="386" spans="19:23" x14ac:dyDescent="0.2">
      <c r="S386" s="155">
        <v>44414</v>
      </c>
      <c r="T386" t="s">
        <v>1270</v>
      </c>
      <c r="U386">
        <v>1730</v>
      </c>
      <c r="V386" t="s">
        <v>1271</v>
      </c>
      <c r="W386" s="155" t="s">
        <v>1272</v>
      </c>
    </row>
    <row r="387" spans="19:23" x14ac:dyDescent="0.2">
      <c r="S387" s="155">
        <v>45040</v>
      </c>
      <c r="T387" t="s">
        <v>1449</v>
      </c>
      <c r="U387">
        <v>1995</v>
      </c>
      <c r="V387" t="s">
        <v>1450</v>
      </c>
      <c r="W387" s="155" t="s">
        <v>1451</v>
      </c>
    </row>
    <row r="388" spans="19:23" x14ac:dyDescent="0.2">
      <c r="S388" s="155">
        <v>41954</v>
      </c>
      <c r="T388" t="s">
        <v>764</v>
      </c>
      <c r="U388">
        <v>1062</v>
      </c>
      <c r="V388" t="s">
        <v>765</v>
      </c>
      <c r="W388" s="155" t="s">
        <v>766</v>
      </c>
    </row>
    <row r="389" spans="19:23" x14ac:dyDescent="0.2">
      <c r="S389" s="155">
        <v>45821</v>
      </c>
      <c r="T389" t="s">
        <v>1886</v>
      </c>
      <c r="U389">
        <v>2128</v>
      </c>
      <c r="V389" t="s">
        <v>1887</v>
      </c>
      <c r="W389" s="155" t="s">
        <v>1885</v>
      </c>
    </row>
    <row r="390" spans="19:23" x14ac:dyDescent="0.2">
      <c r="S390" s="155">
        <v>42181</v>
      </c>
      <c r="T390" t="s">
        <v>896</v>
      </c>
      <c r="U390">
        <v>1132</v>
      </c>
      <c r="V390" t="s">
        <v>897</v>
      </c>
      <c r="W390" s="155" t="s">
        <v>898</v>
      </c>
    </row>
    <row r="391" spans="19:23" x14ac:dyDescent="0.2">
      <c r="S391" s="155">
        <v>44585</v>
      </c>
      <c r="T391" t="s">
        <v>1358</v>
      </c>
      <c r="U391">
        <v>1787</v>
      </c>
      <c r="V391" t="s">
        <v>1359</v>
      </c>
      <c r="W391" s="155" t="s">
        <v>1360</v>
      </c>
    </row>
    <row r="392" spans="19:23" x14ac:dyDescent="0.2">
      <c r="S392" s="155">
        <v>44598</v>
      </c>
      <c r="T392" t="s">
        <v>1369</v>
      </c>
      <c r="U392">
        <v>1791</v>
      </c>
      <c r="V392" t="s">
        <v>1370</v>
      </c>
      <c r="W392" s="155" t="s">
        <v>2409</v>
      </c>
    </row>
    <row r="393" spans="19:23" x14ac:dyDescent="0.2">
      <c r="S393" s="155">
        <v>44405</v>
      </c>
      <c r="T393" t="s">
        <v>1257</v>
      </c>
      <c r="U393">
        <v>1727</v>
      </c>
      <c r="W393" s="155" t="s">
        <v>1258</v>
      </c>
    </row>
    <row r="394" spans="19:23" x14ac:dyDescent="0.2">
      <c r="S394" s="155">
        <v>44407</v>
      </c>
      <c r="T394" t="s">
        <v>1259</v>
      </c>
      <c r="U394">
        <v>1728</v>
      </c>
      <c r="V394" t="s">
        <v>1260</v>
      </c>
      <c r="W394" s="155" t="s">
        <v>1261</v>
      </c>
    </row>
    <row r="395" spans="19:23" x14ac:dyDescent="0.2">
      <c r="S395" s="155">
        <v>44369</v>
      </c>
      <c r="T395" t="s">
        <v>1217</v>
      </c>
      <c r="U395">
        <v>1718</v>
      </c>
      <c r="V395" t="s">
        <v>1218</v>
      </c>
      <c r="W395" s="155" t="s">
        <v>1219</v>
      </c>
    </row>
    <row r="396" spans="19:23" x14ac:dyDescent="0.2">
      <c r="S396" s="155">
        <v>44424</v>
      </c>
      <c r="T396" t="s">
        <v>1282</v>
      </c>
      <c r="U396">
        <v>1733</v>
      </c>
      <c r="V396" t="s">
        <v>1283</v>
      </c>
      <c r="W396" s="155" t="s">
        <v>1284</v>
      </c>
    </row>
    <row r="397" spans="19:23" x14ac:dyDescent="0.2">
      <c r="S397" s="155">
        <v>44442</v>
      </c>
      <c r="T397" t="s">
        <v>1298</v>
      </c>
      <c r="U397">
        <v>1742</v>
      </c>
      <c r="W397" s="155" t="s">
        <v>1299</v>
      </c>
    </row>
    <row r="398" spans="19:23" x14ac:dyDescent="0.2">
      <c r="S398" s="155">
        <v>44422</v>
      </c>
      <c r="T398" t="s">
        <v>1280</v>
      </c>
      <c r="U398">
        <v>1732</v>
      </c>
      <c r="W398" s="155" t="s">
        <v>1281</v>
      </c>
    </row>
    <row r="399" spans="19:23" x14ac:dyDescent="0.2">
      <c r="S399" s="155">
        <v>45078</v>
      </c>
      <c r="T399" t="s">
        <v>1467</v>
      </c>
      <c r="U399">
        <v>1998</v>
      </c>
      <c r="V399" t="s">
        <v>1468</v>
      </c>
      <c r="W399" s="155" t="s">
        <v>1469</v>
      </c>
    </row>
    <row r="400" spans="19:23" x14ac:dyDescent="0.2">
      <c r="S400" s="155">
        <v>45054</v>
      </c>
      <c r="T400" t="s">
        <v>1455</v>
      </c>
      <c r="U400">
        <v>1996</v>
      </c>
      <c r="V400" t="s">
        <v>1456</v>
      </c>
      <c r="W400" s="155" t="s">
        <v>1457</v>
      </c>
    </row>
    <row r="401" spans="19:23" x14ac:dyDescent="0.2">
      <c r="S401" s="155">
        <v>45145</v>
      </c>
      <c r="T401" t="s">
        <v>1547</v>
      </c>
      <c r="U401">
        <v>2016</v>
      </c>
      <c r="V401" t="s">
        <v>1548</v>
      </c>
      <c r="W401" s="155" t="s">
        <v>1549</v>
      </c>
    </row>
    <row r="402" spans="19:23" x14ac:dyDescent="0.2">
      <c r="S402" s="155">
        <v>45118</v>
      </c>
      <c r="T402" t="s">
        <v>1507</v>
      </c>
      <c r="U402">
        <v>2008</v>
      </c>
      <c r="V402" t="s">
        <v>1508</v>
      </c>
      <c r="W402" s="155" t="s">
        <v>1509</v>
      </c>
    </row>
    <row r="403" spans="19:23" x14ac:dyDescent="0.2">
      <c r="S403" s="155">
        <v>48753</v>
      </c>
      <c r="T403" t="s">
        <v>2224</v>
      </c>
      <c r="U403">
        <v>2436</v>
      </c>
      <c r="W403" s="155" t="s">
        <v>1509</v>
      </c>
    </row>
    <row r="404" spans="19:23" x14ac:dyDescent="0.2">
      <c r="S404" s="155">
        <v>43818</v>
      </c>
      <c r="T404" t="s">
        <v>1181</v>
      </c>
      <c r="U404">
        <v>1599</v>
      </c>
      <c r="V404" t="s">
        <v>1182</v>
      </c>
      <c r="W404" s="155" t="s">
        <v>1183</v>
      </c>
    </row>
    <row r="405" spans="19:23" x14ac:dyDescent="0.2">
      <c r="S405" s="155">
        <v>43811</v>
      </c>
      <c r="T405" t="s">
        <v>1173</v>
      </c>
      <c r="U405">
        <v>1596</v>
      </c>
      <c r="W405" s="155" t="s">
        <v>1174</v>
      </c>
    </row>
    <row r="406" spans="19:23" x14ac:dyDescent="0.2">
      <c r="S406" s="155">
        <v>43813</v>
      </c>
      <c r="T406" t="s">
        <v>1175</v>
      </c>
      <c r="U406">
        <v>1597</v>
      </c>
      <c r="V406" t="s">
        <v>1176</v>
      </c>
      <c r="W406" s="155" t="s">
        <v>1177</v>
      </c>
    </row>
    <row r="407" spans="19:23" x14ac:dyDescent="0.2">
      <c r="S407" s="155">
        <v>43816</v>
      </c>
      <c r="T407" t="s">
        <v>1180</v>
      </c>
      <c r="U407">
        <v>1598</v>
      </c>
      <c r="W407" s="155" t="s">
        <v>1179</v>
      </c>
    </row>
    <row r="408" spans="19:23" ht="293.25" x14ac:dyDescent="0.2">
      <c r="S408" s="155">
        <v>49325</v>
      </c>
      <c r="T408" t="s">
        <v>2251</v>
      </c>
      <c r="U408">
        <v>1</v>
      </c>
      <c r="V408" s="6" t="s">
        <v>2294</v>
      </c>
      <c r="W408" s="155" t="s">
        <v>2252</v>
      </c>
    </row>
    <row r="409" spans="19:23" x14ac:dyDescent="0.2">
      <c r="S409" s="155">
        <v>48766</v>
      </c>
      <c r="T409" t="s">
        <v>2236</v>
      </c>
      <c r="U409">
        <v>2440</v>
      </c>
      <c r="W409" s="155" t="s">
        <v>2237</v>
      </c>
    </row>
    <row r="410" spans="19:23" x14ac:dyDescent="0.2">
      <c r="S410" s="155">
        <v>45121</v>
      </c>
      <c r="T410" t="s">
        <v>1512</v>
      </c>
      <c r="U410">
        <v>2009</v>
      </c>
      <c r="V410" t="s">
        <v>1513</v>
      </c>
      <c r="W410" s="155" t="s">
        <v>1514</v>
      </c>
    </row>
    <row r="411" spans="19:23" ht="114.75" x14ac:dyDescent="0.2">
      <c r="S411" s="201">
        <v>45136</v>
      </c>
      <c r="T411" t="s">
        <v>1533</v>
      </c>
      <c r="U411">
        <v>2013</v>
      </c>
      <c r="V411" s="6" t="s">
        <v>1534</v>
      </c>
      <c r="W411" s="155" t="s">
        <v>1535</v>
      </c>
    </row>
    <row r="412" spans="19:23" x14ac:dyDescent="0.2">
      <c r="S412" s="155">
        <v>45125</v>
      </c>
      <c r="T412" t="s">
        <v>1518</v>
      </c>
      <c r="U412">
        <v>2010</v>
      </c>
      <c r="V412" t="s">
        <v>1519</v>
      </c>
      <c r="W412" s="155" t="s">
        <v>1520</v>
      </c>
    </row>
    <row r="413" spans="19:23" x14ac:dyDescent="0.2">
      <c r="S413" s="155">
        <v>43631</v>
      </c>
      <c r="T413" t="s">
        <v>1068</v>
      </c>
      <c r="U413">
        <v>1505</v>
      </c>
      <c r="V413" t="s">
        <v>1069</v>
      </c>
      <c r="W413" s="155" t="s">
        <v>1070</v>
      </c>
    </row>
    <row r="414" spans="19:23" x14ac:dyDescent="0.2">
      <c r="S414" s="155">
        <v>43820</v>
      </c>
      <c r="T414" t="s">
        <v>1184</v>
      </c>
      <c r="U414">
        <v>1600</v>
      </c>
      <c r="V414" t="s">
        <v>1069</v>
      </c>
      <c r="W414" s="155" t="s">
        <v>1185</v>
      </c>
    </row>
    <row r="415" spans="19:23" x14ac:dyDescent="0.2">
      <c r="S415" s="155">
        <v>43620</v>
      </c>
      <c r="T415" t="s">
        <v>1054</v>
      </c>
      <c r="U415">
        <v>1500</v>
      </c>
      <c r="V415" t="s">
        <v>1055</v>
      </c>
      <c r="W415" s="155" t="s">
        <v>1056</v>
      </c>
    </row>
    <row r="416" spans="19:23" ht="153" x14ac:dyDescent="0.2">
      <c r="S416" s="155">
        <v>43628</v>
      </c>
      <c r="T416" t="s">
        <v>1065</v>
      </c>
      <c r="U416">
        <v>1504</v>
      </c>
      <c r="V416" s="6" t="s">
        <v>1055</v>
      </c>
      <c r="W416" s="155" t="s">
        <v>1066</v>
      </c>
    </row>
    <row r="417" spans="19:23" ht="114.75" x14ac:dyDescent="0.2">
      <c r="S417" s="155">
        <v>45142</v>
      </c>
      <c r="T417" t="s">
        <v>1542</v>
      </c>
      <c r="U417">
        <v>2015</v>
      </c>
      <c r="V417" s="6" t="s">
        <v>1543</v>
      </c>
      <c r="W417" s="155" t="s">
        <v>1544</v>
      </c>
    </row>
    <row r="418" spans="19:23" x14ac:dyDescent="0.2">
      <c r="S418" s="155">
        <v>48769</v>
      </c>
      <c r="T418" t="s">
        <v>2239</v>
      </c>
      <c r="U418">
        <v>2441</v>
      </c>
      <c r="W418" s="155" t="s">
        <v>2240</v>
      </c>
    </row>
    <row r="419" spans="19:23" x14ac:dyDescent="0.2">
      <c r="S419" s="155">
        <v>55552</v>
      </c>
      <c r="T419" t="s">
        <v>2437</v>
      </c>
      <c r="V419" t="s">
        <v>2438</v>
      </c>
      <c r="W419" s="155" t="s">
        <v>2439</v>
      </c>
    </row>
    <row r="420" spans="19:23" x14ac:dyDescent="0.2">
      <c r="S420" s="155">
        <v>55553</v>
      </c>
      <c r="T420" t="s">
        <v>2440</v>
      </c>
      <c r="V420" t="s">
        <v>2438</v>
      </c>
      <c r="W420" s="155" t="s">
        <v>2441</v>
      </c>
    </row>
    <row r="421" spans="19:23" x14ac:dyDescent="0.2">
      <c r="S421" s="155">
        <v>41479</v>
      </c>
      <c r="T421" t="s">
        <v>675</v>
      </c>
      <c r="U421">
        <v>919</v>
      </c>
      <c r="W421" s="155" t="s">
        <v>676</v>
      </c>
    </row>
    <row r="422" spans="19:23" x14ac:dyDescent="0.2">
      <c r="S422" s="155">
        <v>45575</v>
      </c>
      <c r="T422" t="s">
        <v>1863</v>
      </c>
      <c r="U422">
        <v>2120</v>
      </c>
      <c r="V422" t="s">
        <v>1864</v>
      </c>
      <c r="W422" s="155" t="s">
        <v>1761</v>
      </c>
    </row>
    <row r="423" spans="19:23" x14ac:dyDescent="0.2">
      <c r="S423" s="155">
        <v>45529</v>
      </c>
      <c r="T423" t="s">
        <v>1823</v>
      </c>
      <c r="U423">
        <v>2098</v>
      </c>
      <c r="W423" s="155" t="s">
        <v>1824</v>
      </c>
    </row>
    <row r="424" spans="19:23" x14ac:dyDescent="0.2">
      <c r="S424" s="155">
        <v>45301</v>
      </c>
      <c r="T424" t="s">
        <v>1652</v>
      </c>
      <c r="U424">
        <v>2041</v>
      </c>
      <c r="V424" t="s">
        <v>1653</v>
      </c>
      <c r="W424" s="155" t="s">
        <v>1654</v>
      </c>
    </row>
    <row r="425" spans="19:23" x14ac:dyDescent="0.2">
      <c r="S425" s="155">
        <v>45531</v>
      </c>
      <c r="T425" t="s">
        <v>1825</v>
      </c>
      <c r="U425">
        <v>2099</v>
      </c>
      <c r="W425" s="155" t="s">
        <v>1826</v>
      </c>
    </row>
    <row r="426" spans="19:23" x14ac:dyDescent="0.2">
      <c r="S426" s="155">
        <v>45297</v>
      </c>
      <c r="T426" t="s">
        <v>1648</v>
      </c>
      <c r="U426">
        <v>2040</v>
      </c>
      <c r="V426" t="s">
        <v>1649</v>
      </c>
      <c r="W426" s="155" t="s">
        <v>1650</v>
      </c>
    </row>
    <row r="427" spans="19:23" x14ac:dyDescent="0.2">
      <c r="S427" s="155">
        <v>45489</v>
      </c>
      <c r="T427" t="s">
        <v>1785</v>
      </c>
      <c r="U427">
        <v>2085</v>
      </c>
      <c r="V427" t="s">
        <v>1775</v>
      </c>
      <c r="W427" s="155" t="s">
        <v>1784</v>
      </c>
    </row>
    <row r="428" spans="19:23" x14ac:dyDescent="0.2">
      <c r="S428" s="155">
        <v>40974</v>
      </c>
      <c r="T428" t="s">
        <v>366</v>
      </c>
      <c r="U428">
        <v>724</v>
      </c>
      <c r="V428" t="s">
        <v>367</v>
      </c>
      <c r="W428" s="155" t="s">
        <v>355</v>
      </c>
    </row>
    <row r="429" spans="19:23" x14ac:dyDescent="0.2">
      <c r="S429" s="155">
        <v>45330</v>
      </c>
      <c r="T429" t="s">
        <v>1687</v>
      </c>
      <c r="U429">
        <v>2048</v>
      </c>
      <c r="V429" t="s">
        <v>1688</v>
      </c>
      <c r="W429" s="155" t="s">
        <v>355</v>
      </c>
    </row>
    <row r="430" spans="19:23" x14ac:dyDescent="0.2">
      <c r="S430" s="155">
        <v>45326</v>
      </c>
      <c r="T430" t="s">
        <v>1683</v>
      </c>
      <c r="U430">
        <v>2047</v>
      </c>
      <c r="V430" t="s">
        <v>1684</v>
      </c>
      <c r="W430" s="155" t="s">
        <v>1685</v>
      </c>
    </row>
    <row r="431" spans="19:23" x14ac:dyDescent="0.2">
      <c r="S431" s="155">
        <v>45545</v>
      </c>
      <c r="T431" t="s">
        <v>1835</v>
      </c>
      <c r="U431">
        <v>2106</v>
      </c>
      <c r="W431" s="155" t="s">
        <v>1691</v>
      </c>
    </row>
    <row r="432" spans="19:23" x14ac:dyDescent="0.2">
      <c r="S432" s="155">
        <v>45332</v>
      </c>
      <c r="T432" t="s">
        <v>1689</v>
      </c>
      <c r="U432">
        <v>2049</v>
      </c>
      <c r="V432" t="s">
        <v>1690</v>
      </c>
      <c r="W432" s="155" t="s">
        <v>1691</v>
      </c>
    </row>
    <row r="433" spans="19:23" x14ac:dyDescent="0.2">
      <c r="S433" s="155">
        <v>45541</v>
      </c>
      <c r="T433" t="s">
        <v>1831</v>
      </c>
      <c r="U433">
        <v>2104</v>
      </c>
      <c r="W433" s="155" t="s">
        <v>1832</v>
      </c>
    </row>
    <row r="434" spans="19:23" x14ac:dyDescent="0.2">
      <c r="S434" s="155">
        <v>45543</v>
      </c>
      <c r="T434" t="s">
        <v>1833</v>
      </c>
      <c r="U434">
        <v>2105</v>
      </c>
      <c r="W434" s="155" t="s">
        <v>1834</v>
      </c>
    </row>
    <row r="435" spans="19:23" x14ac:dyDescent="0.2">
      <c r="S435" s="155">
        <v>43781</v>
      </c>
      <c r="T435" t="s">
        <v>1148</v>
      </c>
      <c r="U435">
        <v>1585</v>
      </c>
      <c r="V435" t="s">
        <v>1024</v>
      </c>
      <c r="W435" s="155" t="s">
        <v>1149</v>
      </c>
    </row>
    <row r="436" spans="19:23" x14ac:dyDescent="0.2">
      <c r="S436" s="155">
        <v>43828</v>
      </c>
      <c r="T436" t="s">
        <v>1193</v>
      </c>
      <c r="U436">
        <v>1603</v>
      </c>
      <c r="W436" s="155" t="s">
        <v>1194</v>
      </c>
    </row>
    <row r="437" spans="19:23" x14ac:dyDescent="0.2">
      <c r="S437" s="155">
        <v>43830</v>
      </c>
      <c r="T437" t="s">
        <v>1195</v>
      </c>
      <c r="U437">
        <v>1604</v>
      </c>
      <c r="V437" t="s">
        <v>1024</v>
      </c>
      <c r="W437" s="155" t="s">
        <v>1194</v>
      </c>
    </row>
    <row r="438" spans="19:23" x14ac:dyDescent="0.2">
      <c r="S438" s="155">
        <v>44635</v>
      </c>
      <c r="T438" t="s">
        <v>1404</v>
      </c>
      <c r="U438">
        <v>1804</v>
      </c>
      <c r="V438" t="s">
        <v>1405</v>
      </c>
      <c r="W438" s="155" t="s">
        <v>1406</v>
      </c>
    </row>
    <row r="439" spans="19:23" x14ac:dyDescent="0.2">
      <c r="S439" s="155">
        <v>45103</v>
      </c>
      <c r="T439" t="s">
        <v>1491</v>
      </c>
      <c r="U439">
        <v>2005</v>
      </c>
      <c r="V439" t="s">
        <v>1492</v>
      </c>
      <c r="W439" s="155" t="s">
        <v>1493</v>
      </c>
    </row>
    <row r="440" spans="19:23" x14ac:dyDescent="0.2">
      <c r="S440" s="155">
        <v>45012</v>
      </c>
      <c r="T440" t="s">
        <v>1439</v>
      </c>
      <c r="U440">
        <v>1994</v>
      </c>
      <c r="V440" t="s">
        <v>1440</v>
      </c>
      <c r="W440" s="155" t="s">
        <v>1438</v>
      </c>
    </row>
    <row r="441" spans="19:23" ht="25.5" x14ac:dyDescent="0.2">
      <c r="S441" s="155">
        <v>48990</v>
      </c>
      <c r="T441" t="s">
        <v>2507</v>
      </c>
      <c r="U441">
        <v>2501</v>
      </c>
      <c r="V441" s="6" t="s">
        <v>2508</v>
      </c>
      <c r="W441" s="155" t="s">
        <v>2509</v>
      </c>
    </row>
    <row r="442" spans="19:23" x14ac:dyDescent="0.2">
      <c r="S442" s="155">
        <v>55556</v>
      </c>
      <c r="T442" t="s">
        <v>2442</v>
      </c>
      <c r="V442" t="s">
        <v>2443</v>
      </c>
      <c r="W442" s="155" t="s">
        <v>2444</v>
      </c>
    </row>
    <row r="443" spans="19:23" x14ac:dyDescent="0.2">
      <c r="S443" s="155">
        <v>44592</v>
      </c>
      <c r="T443" t="s">
        <v>1363</v>
      </c>
      <c r="U443">
        <v>1789</v>
      </c>
      <c r="V443" t="s">
        <v>1364</v>
      </c>
      <c r="W443" s="155" t="s">
        <v>1365</v>
      </c>
    </row>
    <row r="444" spans="19:23" x14ac:dyDescent="0.2">
      <c r="S444" s="155">
        <v>45905</v>
      </c>
      <c r="T444" t="s">
        <v>1990</v>
      </c>
      <c r="U444">
        <v>2145</v>
      </c>
      <c r="V444" t="s">
        <v>1991</v>
      </c>
      <c r="W444" s="155" t="s">
        <v>1992</v>
      </c>
    </row>
    <row r="445" spans="19:23" x14ac:dyDescent="0.2">
      <c r="S445" s="155">
        <v>45404</v>
      </c>
      <c r="T445" t="s">
        <v>1746</v>
      </c>
      <c r="U445">
        <v>2064</v>
      </c>
      <c r="V445" t="s">
        <v>1747</v>
      </c>
      <c r="W445" s="155" t="s">
        <v>1748</v>
      </c>
    </row>
    <row r="446" spans="19:23" x14ac:dyDescent="0.2">
      <c r="S446" s="155">
        <v>45318</v>
      </c>
      <c r="T446" t="s">
        <v>1675</v>
      </c>
      <c r="U446">
        <v>2045</v>
      </c>
      <c r="V446" t="s">
        <v>1676</v>
      </c>
      <c r="W446" s="155" t="s">
        <v>1677</v>
      </c>
    </row>
    <row r="447" spans="19:23" x14ac:dyDescent="0.2">
      <c r="S447" s="155">
        <v>48576</v>
      </c>
      <c r="T447" t="s">
        <v>2203</v>
      </c>
      <c r="U447">
        <v>2411</v>
      </c>
      <c r="V447" t="s">
        <v>2107</v>
      </c>
      <c r="W447" s="155" t="s">
        <v>2204</v>
      </c>
    </row>
    <row r="448" spans="19:23" x14ac:dyDescent="0.2">
      <c r="S448" s="155">
        <v>48578</v>
      </c>
      <c r="T448" t="s">
        <v>2205</v>
      </c>
      <c r="U448">
        <v>2412</v>
      </c>
      <c r="V448" t="s">
        <v>2110</v>
      </c>
      <c r="W448" s="155" t="s">
        <v>2206</v>
      </c>
    </row>
    <row r="449" spans="19:23" x14ac:dyDescent="0.2">
      <c r="S449" s="155">
        <v>48417</v>
      </c>
      <c r="T449" t="s">
        <v>2106</v>
      </c>
      <c r="U449">
        <v>2364</v>
      </c>
      <c r="V449" t="s">
        <v>2107</v>
      </c>
      <c r="W449" s="155" t="s">
        <v>2108</v>
      </c>
    </row>
    <row r="450" spans="19:23" x14ac:dyDescent="0.2">
      <c r="S450" s="155">
        <v>48419</v>
      </c>
      <c r="T450" t="s">
        <v>2109</v>
      </c>
      <c r="U450">
        <v>2365</v>
      </c>
      <c r="V450" t="s">
        <v>2110</v>
      </c>
      <c r="W450" s="155" t="s">
        <v>2111</v>
      </c>
    </row>
    <row r="451" spans="19:23" x14ac:dyDescent="0.2">
      <c r="S451" s="155">
        <v>43668</v>
      </c>
      <c r="T451" t="s">
        <v>1118</v>
      </c>
      <c r="U451">
        <v>1517</v>
      </c>
      <c r="V451" t="s">
        <v>1119</v>
      </c>
      <c r="W451" s="155" t="s">
        <v>1120</v>
      </c>
    </row>
    <row r="452" spans="19:23" x14ac:dyDescent="0.2">
      <c r="S452" s="155">
        <v>43767</v>
      </c>
      <c r="T452" t="s">
        <v>1138</v>
      </c>
      <c r="U452">
        <v>1578</v>
      </c>
      <c r="V452" t="s">
        <v>1139</v>
      </c>
      <c r="W452" s="155" t="s">
        <v>1140</v>
      </c>
    </row>
    <row r="453" spans="19:23" x14ac:dyDescent="0.2">
      <c r="S453" s="155">
        <v>47534</v>
      </c>
      <c r="T453" t="s">
        <v>2065</v>
      </c>
      <c r="U453">
        <v>2285</v>
      </c>
      <c r="V453" t="s">
        <v>2066</v>
      </c>
      <c r="W453" s="155" t="s">
        <v>2067</v>
      </c>
    </row>
    <row r="454" spans="19:23" x14ac:dyDescent="0.2">
      <c r="S454" s="155">
        <v>45505</v>
      </c>
      <c r="T454" t="s">
        <v>1803</v>
      </c>
      <c r="U454">
        <v>2089</v>
      </c>
      <c r="V454" t="s">
        <v>1775</v>
      </c>
      <c r="W454" s="155" t="s">
        <v>1802</v>
      </c>
    </row>
    <row r="455" spans="19:23" x14ac:dyDescent="0.2">
      <c r="S455" s="155">
        <v>42257</v>
      </c>
      <c r="T455" t="s">
        <v>941</v>
      </c>
      <c r="U455">
        <v>1150</v>
      </c>
      <c r="W455" s="155" t="s">
        <v>940</v>
      </c>
    </row>
    <row r="456" spans="19:23" ht="178.5" x14ac:dyDescent="0.2">
      <c r="S456" s="155">
        <v>45832</v>
      </c>
      <c r="T456" t="s">
        <v>1898</v>
      </c>
      <c r="U456">
        <v>2130</v>
      </c>
      <c r="V456" s="6" t="s">
        <v>1899</v>
      </c>
      <c r="W456" s="155" t="s">
        <v>1900</v>
      </c>
    </row>
    <row r="457" spans="19:23" x14ac:dyDescent="0.2">
      <c r="S457" s="155">
        <v>47536</v>
      </c>
      <c r="T457" t="s">
        <v>2068</v>
      </c>
      <c r="U457">
        <v>2286</v>
      </c>
      <c r="V457" t="s">
        <v>2069</v>
      </c>
      <c r="W457" s="155" t="s">
        <v>2070</v>
      </c>
    </row>
    <row r="458" spans="19:23" x14ac:dyDescent="0.2">
      <c r="S458" s="155">
        <v>45478</v>
      </c>
      <c r="T458" t="s">
        <v>1770</v>
      </c>
      <c r="U458">
        <v>2082</v>
      </c>
      <c r="V458" t="s">
        <v>1771</v>
      </c>
      <c r="W458" s="155" t="s">
        <v>1769</v>
      </c>
    </row>
    <row r="459" spans="19:23" x14ac:dyDescent="0.2">
      <c r="S459" s="155">
        <v>47510</v>
      </c>
      <c r="T459" t="s">
        <v>2059</v>
      </c>
      <c r="U459">
        <v>2273</v>
      </c>
      <c r="V459" t="s">
        <v>2060</v>
      </c>
      <c r="W459" s="155" t="s">
        <v>2061</v>
      </c>
    </row>
    <row r="460" spans="19:23" x14ac:dyDescent="0.2">
      <c r="S460" s="155">
        <v>47512</v>
      </c>
      <c r="T460" t="s">
        <v>2062</v>
      </c>
      <c r="U460">
        <v>2274</v>
      </c>
      <c r="V460" t="s">
        <v>2063</v>
      </c>
      <c r="W460" s="155" t="s">
        <v>2064</v>
      </c>
    </row>
    <row r="461" spans="19:23" x14ac:dyDescent="0.2">
      <c r="S461" s="155">
        <v>46022</v>
      </c>
      <c r="T461" t="s">
        <v>2048</v>
      </c>
      <c r="U461">
        <v>2219</v>
      </c>
      <c r="V461" t="s">
        <v>2049</v>
      </c>
      <c r="W461" s="155" t="s">
        <v>2042</v>
      </c>
    </row>
    <row r="462" spans="19:23" x14ac:dyDescent="0.2">
      <c r="S462" s="155">
        <v>42253</v>
      </c>
      <c r="T462" t="s">
        <v>936</v>
      </c>
      <c r="U462">
        <v>1149</v>
      </c>
      <c r="W462" s="155" t="s">
        <v>937</v>
      </c>
    </row>
    <row r="463" spans="19:23" x14ac:dyDescent="0.2">
      <c r="S463" s="155">
        <v>42816</v>
      </c>
      <c r="T463" t="s">
        <v>999</v>
      </c>
      <c r="U463">
        <v>1342</v>
      </c>
      <c r="W463" s="155" t="s">
        <v>998</v>
      </c>
    </row>
    <row r="464" spans="19:23" x14ac:dyDescent="0.2">
      <c r="S464" s="155">
        <v>45888</v>
      </c>
      <c r="T464" t="s">
        <v>1967</v>
      </c>
      <c r="U464">
        <v>2141</v>
      </c>
      <c r="W464" s="155" t="s">
        <v>1968</v>
      </c>
    </row>
    <row r="465" spans="19:23" x14ac:dyDescent="0.2">
      <c r="S465" s="155">
        <v>42211</v>
      </c>
      <c r="T465" t="s">
        <v>910</v>
      </c>
      <c r="U465">
        <v>1141</v>
      </c>
      <c r="W465" s="155" t="s">
        <v>883</v>
      </c>
    </row>
    <row r="466" spans="19:23" x14ac:dyDescent="0.2">
      <c r="S466" s="155">
        <v>40987</v>
      </c>
      <c r="T466" t="s">
        <v>380</v>
      </c>
      <c r="U466">
        <v>728</v>
      </c>
      <c r="V466" t="s">
        <v>381</v>
      </c>
      <c r="W466" s="155" t="s">
        <v>371</v>
      </c>
    </row>
    <row r="467" spans="19:23" x14ac:dyDescent="0.2">
      <c r="S467" s="155">
        <v>45339</v>
      </c>
      <c r="T467" t="s">
        <v>1697</v>
      </c>
      <c r="U467">
        <v>2050</v>
      </c>
      <c r="V467" t="s">
        <v>1698</v>
      </c>
      <c r="W467" s="155" t="s">
        <v>1699</v>
      </c>
    </row>
    <row r="468" spans="19:23" x14ac:dyDescent="0.2">
      <c r="S468" s="155">
        <v>45547</v>
      </c>
      <c r="T468" t="s">
        <v>1836</v>
      </c>
      <c r="U468">
        <v>2107</v>
      </c>
      <c r="W468" s="155" t="s">
        <v>1837</v>
      </c>
    </row>
    <row r="469" spans="19:23" x14ac:dyDescent="0.2">
      <c r="S469" s="155">
        <v>45858</v>
      </c>
      <c r="T469" t="s">
        <v>1928</v>
      </c>
      <c r="U469">
        <v>2135</v>
      </c>
      <c r="V469" t="s">
        <v>1929</v>
      </c>
      <c r="W469" s="155" t="s">
        <v>1927</v>
      </c>
    </row>
    <row r="470" spans="19:23" x14ac:dyDescent="0.2">
      <c r="S470" s="155">
        <v>44561</v>
      </c>
      <c r="T470" t="s">
        <v>1353</v>
      </c>
      <c r="U470">
        <v>1771</v>
      </c>
      <c r="W470" s="155" t="s">
        <v>1352</v>
      </c>
    </row>
    <row r="471" spans="19:23" x14ac:dyDescent="0.2">
      <c r="S471" s="155">
        <v>45852</v>
      </c>
      <c r="T471" t="s">
        <v>1920</v>
      </c>
      <c r="U471">
        <v>2134</v>
      </c>
      <c r="V471" t="s">
        <v>1921</v>
      </c>
      <c r="W471" s="155" t="s">
        <v>1922</v>
      </c>
    </row>
    <row r="472" spans="19:23" x14ac:dyDescent="0.2">
      <c r="S472" s="155">
        <v>44609</v>
      </c>
      <c r="T472" t="s">
        <v>1377</v>
      </c>
      <c r="U472">
        <v>1795</v>
      </c>
      <c r="V472" t="s">
        <v>1378</v>
      </c>
      <c r="W472" s="155" t="s">
        <v>1376</v>
      </c>
    </row>
    <row r="473" spans="19:23" x14ac:dyDescent="0.2">
      <c r="S473" s="155">
        <v>45281</v>
      </c>
      <c r="T473" t="s">
        <v>1626</v>
      </c>
      <c r="U473">
        <v>2034</v>
      </c>
      <c r="V473" t="s">
        <v>1627</v>
      </c>
      <c r="W473" s="155" t="s">
        <v>1628</v>
      </c>
    </row>
    <row r="474" spans="19:23" x14ac:dyDescent="0.2">
      <c r="S474" s="155">
        <v>45283</v>
      </c>
      <c r="T474" t="s">
        <v>1629</v>
      </c>
      <c r="U474">
        <v>2035</v>
      </c>
      <c r="V474" t="s">
        <v>1630</v>
      </c>
      <c r="W474" s="155" t="s">
        <v>1631</v>
      </c>
    </row>
    <row r="475" spans="19:23" x14ac:dyDescent="0.2">
      <c r="S475" s="155">
        <v>45285</v>
      </c>
      <c r="T475" t="s">
        <v>1632</v>
      </c>
      <c r="U475">
        <v>2036</v>
      </c>
      <c r="V475" t="s">
        <v>1633</v>
      </c>
      <c r="W475" s="155" t="s">
        <v>2412</v>
      </c>
    </row>
    <row r="476" spans="19:23" x14ac:dyDescent="0.2">
      <c r="S476" s="155">
        <v>45555</v>
      </c>
      <c r="T476" t="s">
        <v>1844</v>
      </c>
      <c r="U476">
        <v>2111</v>
      </c>
      <c r="W476" s="155" t="s">
        <v>1845</v>
      </c>
    </row>
    <row r="477" spans="19:23" x14ac:dyDescent="0.2">
      <c r="S477" s="155">
        <v>45557</v>
      </c>
      <c r="T477" t="s">
        <v>1846</v>
      </c>
      <c r="U477">
        <v>2112</v>
      </c>
      <c r="W477" s="155" t="s">
        <v>1847</v>
      </c>
    </row>
    <row r="478" spans="19:23" x14ac:dyDescent="0.2">
      <c r="S478" s="155">
        <v>45559</v>
      </c>
      <c r="T478" t="s">
        <v>1848</v>
      </c>
      <c r="U478">
        <v>2113</v>
      </c>
      <c r="W478" s="155" t="s">
        <v>1849</v>
      </c>
    </row>
    <row r="479" spans="19:23" x14ac:dyDescent="0.2">
      <c r="S479" s="155">
        <v>45151</v>
      </c>
      <c r="T479" t="s">
        <v>1555</v>
      </c>
      <c r="U479">
        <v>2018</v>
      </c>
      <c r="V479" t="s">
        <v>1556</v>
      </c>
      <c r="W479" s="155" t="s">
        <v>1557</v>
      </c>
    </row>
    <row r="480" spans="19:23" ht="114.75" x14ac:dyDescent="0.2">
      <c r="S480" s="155">
        <v>55572</v>
      </c>
      <c r="T480" t="s">
        <v>2445</v>
      </c>
      <c r="V480" s="6" t="s">
        <v>2446</v>
      </c>
      <c r="W480" s="155" t="s">
        <v>2447</v>
      </c>
    </row>
    <row r="481" spans="19:23" x14ac:dyDescent="0.2">
      <c r="S481" s="155">
        <v>43665</v>
      </c>
      <c r="T481" t="s">
        <v>1114</v>
      </c>
      <c r="U481">
        <v>1516</v>
      </c>
      <c r="W481" s="155" t="s">
        <v>1115</v>
      </c>
    </row>
    <row r="482" spans="19:23" x14ac:dyDescent="0.2">
      <c r="S482" s="155">
        <v>43765</v>
      </c>
      <c r="T482" t="s">
        <v>1136</v>
      </c>
      <c r="U482">
        <v>1577</v>
      </c>
      <c r="W482" s="155" t="s">
        <v>1137</v>
      </c>
    </row>
    <row r="483" spans="19:23" x14ac:dyDescent="0.2">
      <c r="S483" s="155">
        <v>45907</v>
      </c>
      <c r="T483" t="s">
        <v>1993</v>
      </c>
      <c r="U483">
        <v>2146</v>
      </c>
      <c r="V483" t="s">
        <v>1994</v>
      </c>
      <c r="W483" s="155" t="s">
        <v>1995</v>
      </c>
    </row>
    <row r="484" spans="19:23" x14ac:dyDescent="0.2">
      <c r="S484" s="155">
        <v>45910</v>
      </c>
      <c r="T484" t="s">
        <v>1998</v>
      </c>
      <c r="U484">
        <v>2147</v>
      </c>
      <c r="V484" t="s">
        <v>1999</v>
      </c>
      <c r="W484" s="155" t="s">
        <v>2000</v>
      </c>
    </row>
    <row r="485" spans="19:23" x14ac:dyDescent="0.2">
      <c r="S485" s="155">
        <v>45912</v>
      </c>
      <c r="T485" t="s">
        <v>2001</v>
      </c>
      <c r="U485">
        <v>2148</v>
      </c>
      <c r="V485" t="s">
        <v>2002</v>
      </c>
      <c r="W485" s="155" t="s">
        <v>2003</v>
      </c>
    </row>
    <row r="486" spans="19:23" x14ac:dyDescent="0.2">
      <c r="S486" s="155">
        <v>49587</v>
      </c>
      <c r="T486" t="s">
        <v>2543</v>
      </c>
      <c r="U486">
        <v>2640</v>
      </c>
      <c r="V486" t="s">
        <v>2544</v>
      </c>
      <c r="W486" s="155" t="s">
        <v>2545</v>
      </c>
    </row>
    <row r="487" spans="19:23" x14ac:dyDescent="0.2">
      <c r="S487" s="155">
        <v>45139</v>
      </c>
      <c r="T487" t="s">
        <v>1538</v>
      </c>
      <c r="U487">
        <v>2014</v>
      </c>
      <c r="V487" t="s">
        <v>1539</v>
      </c>
      <c r="W487" s="155" t="s">
        <v>1537</v>
      </c>
    </row>
    <row r="488" spans="19:23" x14ac:dyDescent="0.2">
      <c r="S488" s="155">
        <v>42198</v>
      </c>
      <c r="T488" t="s">
        <v>904</v>
      </c>
      <c r="U488">
        <v>1138</v>
      </c>
      <c r="W488" s="155" t="s">
        <v>804</v>
      </c>
    </row>
    <row r="489" spans="19:23" x14ac:dyDescent="0.2">
      <c r="S489" s="155">
        <v>45579</v>
      </c>
      <c r="T489" t="s">
        <v>1867</v>
      </c>
      <c r="U489">
        <v>2121</v>
      </c>
      <c r="V489" t="s">
        <v>1762</v>
      </c>
      <c r="W489" s="155" t="s">
        <v>1763</v>
      </c>
    </row>
    <row r="490" spans="19:23" x14ac:dyDescent="0.2">
      <c r="S490" s="155">
        <v>45133</v>
      </c>
      <c r="T490" t="s">
        <v>1529</v>
      </c>
      <c r="U490">
        <v>2012</v>
      </c>
      <c r="V490" t="s">
        <v>1530</v>
      </c>
      <c r="W490" s="155" t="s">
        <v>1528</v>
      </c>
    </row>
    <row r="491" spans="19:23" ht="204" x14ac:dyDescent="0.2">
      <c r="S491" s="155">
        <v>45347</v>
      </c>
      <c r="T491" t="s">
        <v>1703</v>
      </c>
      <c r="U491">
        <v>2052</v>
      </c>
      <c r="V491" s="6" t="s">
        <v>1704</v>
      </c>
      <c r="W491" s="155" t="s">
        <v>1702</v>
      </c>
    </row>
    <row r="492" spans="19:23" x14ac:dyDescent="0.2">
      <c r="S492" s="155">
        <v>45586</v>
      </c>
      <c r="T492" t="s">
        <v>1873</v>
      </c>
      <c r="U492">
        <v>2123</v>
      </c>
      <c r="V492" t="s">
        <v>1874</v>
      </c>
      <c r="W492" s="155" t="s">
        <v>1875</v>
      </c>
    </row>
    <row r="493" spans="19:23" x14ac:dyDescent="0.2">
      <c r="S493" s="155">
        <v>43763</v>
      </c>
      <c r="T493" t="s">
        <v>1133</v>
      </c>
      <c r="U493">
        <v>1576</v>
      </c>
      <c r="V493" t="s">
        <v>1134</v>
      </c>
      <c r="W493" s="155" t="s">
        <v>1135</v>
      </c>
    </row>
    <row r="494" spans="19:23" x14ac:dyDescent="0.2">
      <c r="S494" s="155">
        <v>41384</v>
      </c>
      <c r="T494" t="s">
        <v>641</v>
      </c>
      <c r="U494">
        <v>886</v>
      </c>
      <c r="V494" t="s">
        <v>642</v>
      </c>
      <c r="W494" s="155" t="s">
        <v>501</v>
      </c>
    </row>
    <row r="495" spans="19:23" x14ac:dyDescent="0.2">
      <c r="S495" s="155">
        <v>41386</v>
      </c>
      <c r="T495" t="s">
        <v>643</v>
      </c>
      <c r="U495">
        <v>887</v>
      </c>
      <c r="V495" t="s">
        <v>642</v>
      </c>
      <c r="W495" s="155" t="s">
        <v>644</v>
      </c>
    </row>
    <row r="496" spans="19:23" x14ac:dyDescent="0.2">
      <c r="S496" s="155">
        <v>41388</v>
      </c>
      <c r="T496" t="s">
        <v>645</v>
      </c>
      <c r="U496">
        <v>888</v>
      </c>
      <c r="V496" t="s">
        <v>642</v>
      </c>
      <c r="W496" s="155" t="s">
        <v>646</v>
      </c>
    </row>
    <row r="497" spans="19:23" x14ac:dyDescent="0.2">
      <c r="S497" s="155">
        <v>43761</v>
      </c>
      <c r="T497" t="s">
        <v>1130</v>
      </c>
      <c r="U497">
        <v>1575</v>
      </c>
      <c r="V497" t="s">
        <v>1131</v>
      </c>
      <c r="W497" s="155" t="s">
        <v>1132</v>
      </c>
    </row>
    <row r="498" spans="19:23" x14ac:dyDescent="0.2">
      <c r="S498" s="155">
        <v>43659</v>
      </c>
      <c r="T498" t="s">
        <v>1105</v>
      </c>
      <c r="U498">
        <v>1514</v>
      </c>
      <c r="V498" t="s">
        <v>1106</v>
      </c>
      <c r="W498" s="155" t="s">
        <v>1107</v>
      </c>
    </row>
    <row r="499" spans="19:23" x14ac:dyDescent="0.2">
      <c r="S499" s="155">
        <v>42099</v>
      </c>
      <c r="T499" t="s">
        <v>841</v>
      </c>
      <c r="U499">
        <v>1101</v>
      </c>
      <c r="W499" s="155" t="s">
        <v>832</v>
      </c>
    </row>
    <row r="500" spans="19:23" x14ac:dyDescent="0.2">
      <c r="S500" s="155">
        <v>45484</v>
      </c>
      <c r="T500" t="s">
        <v>1779</v>
      </c>
      <c r="U500">
        <v>2084</v>
      </c>
      <c r="V500" t="s">
        <v>1780</v>
      </c>
      <c r="W500" s="155" t="s">
        <v>1778</v>
      </c>
    </row>
    <row r="501" spans="19:23" x14ac:dyDescent="0.2">
      <c r="S501" s="155">
        <v>43626</v>
      </c>
      <c r="T501" t="s">
        <v>1062</v>
      </c>
      <c r="U501">
        <v>1503</v>
      </c>
      <c r="V501" t="s">
        <v>1063</v>
      </c>
      <c r="W501" s="155" t="s">
        <v>1064</v>
      </c>
    </row>
    <row r="502" spans="19:23" x14ac:dyDescent="0.2">
      <c r="S502" s="155">
        <v>43581</v>
      </c>
      <c r="T502" t="s">
        <v>1033</v>
      </c>
      <c r="U502">
        <v>1496</v>
      </c>
      <c r="V502" t="s">
        <v>1034</v>
      </c>
      <c r="W502" s="155" t="s">
        <v>1035</v>
      </c>
    </row>
    <row r="503" spans="19:23" x14ac:dyDescent="0.2">
      <c r="S503" s="155">
        <v>43584</v>
      </c>
      <c r="T503" t="s">
        <v>1038</v>
      </c>
      <c r="U503">
        <v>1497</v>
      </c>
      <c r="V503" t="s">
        <v>1039</v>
      </c>
      <c r="W503" s="155" t="s">
        <v>1040</v>
      </c>
    </row>
    <row r="504" spans="19:23" x14ac:dyDescent="0.2">
      <c r="S504" s="155">
        <v>43785</v>
      </c>
      <c r="T504" t="s">
        <v>1150</v>
      </c>
      <c r="U504">
        <v>1587</v>
      </c>
      <c r="V504" t="s">
        <v>1151</v>
      </c>
      <c r="W504" s="155" t="s">
        <v>1152</v>
      </c>
    </row>
    <row r="505" spans="19:23" x14ac:dyDescent="0.2">
      <c r="S505" s="155">
        <v>41396</v>
      </c>
      <c r="T505" t="s">
        <v>654</v>
      </c>
      <c r="U505">
        <v>892</v>
      </c>
      <c r="V505" t="s">
        <v>655</v>
      </c>
      <c r="W505" s="155" t="s">
        <v>515</v>
      </c>
    </row>
    <row r="506" spans="19:23" x14ac:dyDescent="0.2">
      <c r="S506" s="155">
        <v>43587</v>
      </c>
      <c r="T506" t="s">
        <v>1042</v>
      </c>
      <c r="U506">
        <v>1498</v>
      </c>
      <c r="V506" t="s">
        <v>1043</v>
      </c>
      <c r="W506" s="155" t="s">
        <v>1044</v>
      </c>
    </row>
    <row r="507" spans="19:23" x14ac:dyDescent="0.2">
      <c r="S507" s="155">
        <v>43787</v>
      </c>
      <c r="T507" t="s">
        <v>1153</v>
      </c>
      <c r="U507">
        <v>1588</v>
      </c>
      <c r="V507" t="s">
        <v>1154</v>
      </c>
      <c r="W507" s="155" t="s">
        <v>1041</v>
      </c>
    </row>
    <row r="508" spans="19:23" x14ac:dyDescent="0.2">
      <c r="S508" s="155">
        <v>44496</v>
      </c>
      <c r="T508" t="s">
        <v>1317</v>
      </c>
      <c r="U508">
        <v>1760</v>
      </c>
      <c r="V508" t="s">
        <v>1318</v>
      </c>
      <c r="W508" s="155" t="s">
        <v>1319</v>
      </c>
    </row>
    <row r="509" spans="19:23" x14ac:dyDescent="0.2">
      <c r="S509" s="155">
        <v>44618</v>
      </c>
      <c r="T509" t="s">
        <v>1386</v>
      </c>
      <c r="U509">
        <v>1798</v>
      </c>
      <c r="V509" t="s">
        <v>1384</v>
      </c>
      <c r="W509" s="155" t="s">
        <v>1387</v>
      </c>
    </row>
    <row r="510" spans="19:23" x14ac:dyDescent="0.2">
      <c r="S510" s="155">
        <v>44616</v>
      </c>
      <c r="T510" t="s">
        <v>1383</v>
      </c>
      <c r="U510">
        <v>1797</v>
      </c>
      <c r="V510" t="s">
        <v>1384</v>
      </c>
      <c r="W510" s="155" t="s">
        <v>1385</v>
      </c>
    </row>
    <row r="511" spans="19:23" x14ac:dyDescent="0.2">
      <c r="S511" s="155">
        <v>44701</v>
      </c>
      <c r="T511" t="s">
        <v>1413</v>
      </c>
      <c r="U511">
        <v>1842</v>
      </c>
      <c r="V511" t="s">
        <v>1384</v>
      </c>
      <c r="W511" s="155" t="s">
        <v>1414</v>
      </c>
    </row>
    <row r="512" spans="19:23" x14ac:dyDescent="0.2">
      <c r="S512" s="155">
        <v>41972</v>
      </c>
      <c r="T512" t="s">
        <v>788</v>
      </c>
      <c r="U512">
        <v>1066</v>
      </c>
      <c r="V512" t="s">
        <v>789</v>
      </c>
      <c r="W512" s="155" t="s">
        <v>790</v>
      </c>
    </row>
    <row r="513" spans="19:23" x14ac:dyDescent="0.2">
      <c r="S513" s="155">
        <v>41974</v>
      </c>
      <c r="T513" t="s">
        <v>791</v>
      </c>
      <c r="U513">
        <v>1067</v>
      </c>
      <c r="V513" t="s">
        <v>789</v>
      </c>
      <c r="W513" s="155" t="s">
        <v>792</v>
      </c>
    </row>
    <row r="514" spans="19:23" ht="140.25" x14ac:dyDescent="0.2">
      <c r="S514" s="155">
        <v>45922</v>
      </c>
      <c r="T514" t="s">
        <v>2013</v>
      </c>
      <c r="U514">
        <v>2153</v>
      </c>
      <c r="V514" s="6" t="s">
        <v>2002</v>
      </c>
      <c r="W514" s="155" t="s">
        <v>2014</v>
      </c>
    </row>
    <row r="515" spans="19:23" x14ac:dyDescent="0.2">
      <c r="S515" s="155">
        <v>47837</v>
      </c>
      <c r="T515" t="s">
        <v>2074</v>
      </c>
      <c r="U515">
        <v>2319</v>
      </c>
      <c r="V515" t="s">
        <v>2002</v>
      </c>
      <c r="W515" s="155" t="s">
        <v>2075</v>
      </c>
    </row>
    <row r="516" spans="19:23" x14ac:dyDescent="0.2">
      <c r="S516" s="155">
        <v>47839</v>
      </c>
      <c r="T516" t="s">
        <v>2076</v>
      </c>
      <c r="U516">
        <v>2320</v>
      </c>
      <c r="V516" t="s">
        <v>2002</v>
      </c>
      <c r="W516" s="155" t="s">
        <v>2077</v>
      </c>
    </row>
    <row r="517" spans="19:23" x14ac:dyDescent="0.2">
      <c r="S517" s="155">
        <v>46017</v>
      </c>
      <c r="T517" t="s">
        <v>2043</v>
      </c>
      <c r="U517">
        <v>2217</v>
      </c>
      <c r="W517" s="155" t="s">
        <v>2039</v>
      </c>
    </row>
    <row r="518" spans="19:23" x14ac:dyDescent="0.2">
      <c r="S518" s="155">
        <v>45168</v>
      </c>
      <c r="T518" t="s">
        <v>1570</v>
      </c>
      <c r="U518">
        <v>2020</v>
      </c>
      <c r="V518" t="s">
        <v>1571</v>
      </c>
      <c r="W518" s="155" t="s">
        <v>1572</v>
      </c>
    </row>
    <row r="519" spans="19:23" x14ac:dyDescent="0.2">
      <c r="S519" s="155">
        <v>45525</v>
      </c>
      <c r="T519" t="s">
        <v>1819</v>
      </c>
      <c r="U519">
        <v>2096</v>
      </c>
      <c r="W519" s="155" t="s">
        <v>1820</v>
      </c>
    </row>
    <row r="520" spans="19:23" x14ac:dyDescent="0.2">
      <c r="S520" s="155">
        <v>45242</v>
      </c>
      <c r="T520" t="s">
        <v>1575</v>
      </c>
      <c r="U520">
        <v>2021</v>
      </c>
      <c r="V520" t="s">
        <v>1576</v>
      </c>
      <c r="W520" s="155" t="s">
        <v>1574</v>
      </c>
    </row>
    <row r="521" spans="19:23" x14ac:dyDescent="0.2">
      <c r="S521" s="155">
        <v>45523</v>
      </c>
      <c r="T521" t="s">
        <v>1818</v>
      </c>
      <c r="U521">
        <v>2095</v>
      </c>
      <c r="W521" s="155" t="s">
        <v>1574</v>
      </c>
    </row>
    <row r="522" spans="19:23" x14ac:dyDescent="0.2">
      <c r="S522" s="155">
        <v>45253</v>
      </c>
      <c r="T522" t="s">
        <v>1586</v>
      </c>
      <c r="U522">
        <v>2024</v>
      </c>
      <c r="V522" t="s">
        <v>1587</v>
      </c>
      <c r="W522" s="155" t="s">
        <v>1588</v>
      </c>
    </row>
    <row r="523" spans="19:23" x14ac:dyDescent="0.2">
      <c r="S523" s="155">
        <v>41959</v>
      </c>
      <c r="T523" t="s">
        <v>770</v>
      </c>
      <c r="U523">
        <v>1063</v>
      </c>
      <c r="V523" t="s">
        <v>771</v>
      </c>
      <c r="W523" s="155" t="s">
        <v>772</v>
      </c>
    </row>
    <row r="524" spans="19:23" ht="51" x14ac:dyDescent="0.2">
      <c r="S524" s="201">
        <v>41963</v>
      </c>
      <c r="T524" t="s">
        <v>776</v>
      </c>
      <c r="U524">
        <v>1064</v>
      </c>
      <c r="V524" s="6" t="s">
        <v>777</v>
      </c>
      <c r="W524" s="155" t="s">
        <v>778</v>
      </c>
    </row>
    <row r="525" spans="19:23" x14ac:dyDescent="0.2">
      <c r="S525" s="155">
        <v>45527</v>
      </c>
      <c r="T525" t="s">
        <v>1821</v>
      </c>
      <c r="U525">
        <v>2097</v>
      </c>
      <c r="V525" s="6"/>
      <c r="W525" s="155" t="s">
        <v>1822</v>
      </c>
    </row>
    <row r="526" spans="19:23" x14ac:dyDescent="0.2">
      <c r="S526" s="155">
        <v>55561</v>
      </c>
      <c r="T526" t="s">
        <v>2448</v>
      </c>
      <c r="V526" t="s">
        <v>2449</v>
      </c>
      <c r="W526" s="155" t="s">
        <v>2450</v>
      </c>
    </row>
    <row r="527" spans="19:23" x14ac:dyDescent="0.2">
      <c r="S527" s="155">
        <v>55562</v>
      </c>
      <c r="T527" t="s">
        <v>2451</v>
      </c>
      <c r="V527" t="s">
        <v>2449</v>
      </c>
      <c r="W527" s="155" t="s">
        <v>2452</v>
      </c>
    </row>
    <row r="528" spans="19:23" x14ac:dyDescent="0.2">
      <c r="S528" s="155">
        <v>44640</v>
      </c>
      <c r="T528" t="s">
        <v>1409</v>
      </c>
      <c r="U528">
        <v>1806</v>
      </c>
      <c r="V528" t="s">
        <v>1410</v>
      </c>
      <c r="W528" s="155" t="s">
        <v>1411</v>
      </c>
    </row>
    <row r="529" spans="19:23" x14ac:dyDescent="0.2">
      <c r="S529" s="155">
        <v>42003</v>
      </c>
      <c r="T529" t="s">
        <v>800</v>
      </c>
      <c r="U529">
        <v>1077</v>
      </c>
      <c r="V529" t="s">
        <v>801</v>
      </c>
      <c r="W529" s="155" t="s">
        <v>799</v>
      </c>
    </row>
    <row r="530" spans="19:23" x14ac:dyDescent="0.2">
      <c r="S530" s="155">
        <v>41378</v>
      </c>
      <c r="T530" t="s">
        <v>635</v>
      </c>
      <c r="U530">
        <v>883</v>
      </c>
      <c r="V530" t="s">
        <v>636</v>
      </c>
      <c r="W530" s="155" t="s">
        <v>451</v>
      </c>
    </row>
    <row r="531" spans="19:23" x14ac:dyDescent="0.2">
      <c r="S531" s="155">
        <v>41380</v>
      </c>
      <c r="T531" t="s">
        <v>637</v>
      </c>
      <c r="U531">
        <v>884</v>
      </c>
      <c r="V531" t="s">
        <v>636</v>
      </c>
      <c r="W531" s="155" t="s">
        <v>638</v>
      </c>
    </row>
    <row r="532" spans="19:23" ht="409.5" x14ac:dyDescent="0.2">
      <c r="S532" s="155">
        <v>41382</v>
      </c>
      <c r="T532" t="s">
        <v>639</v>
      </c>
      <c r="U532">
        <v>885</v>
      </c>
      <c r="V532" s="6" t="s">
        <v>636</v>
      </c>
      <c r="W532" s="155" t="s">
        <v>640</v>
      </c>
    </row>
    <row r="533" spans="19:23" x14ac:dyDescent="0.2">
      <c r="S533" s="155">
        <v>55569</v>
      </c>
      <c r="T533" t="s">
        <v>2453</v>
      </c>
      <c r="V533" t="s">
        <v>2454</v>
      </c>
      <c r="W533" s="155" t="s">
        <v>2455</v>
      </c>
    </row>
    <row r="534" spans="19:23" x14ac:dyDescent="0.2">
      <c r="S534" s="155">
        <v>55570</v>
      </c>
      <c r="T534" t="s">
        <v>2456</v>
      </c>
      <c r="V534" t="s">
        <v>2454</v>
      </c>
      <c r="W534" s="155" t="s">
        <v>2457</v>
      </c>
    </row>
    <row r="535" spans="19:23" x14ac:dyDescent="0.2">
      <c r="S535" s="155">
        <v>55571</v>
      </c>
      <c r="T535" t="s">
        <v>2458</v>
      </c>
      <c r="V535" t="s">
        <v>2454</v>
      </c>
      <c r="W535" s="155" t="s">
        <v>2459</v>
      </c>
    </row>
    <row r="536" spans="19:23" x14ac:dyDescent="0.2">
      <c r="S536" s="155">
        <v>45583</v>
      </c>
      <c r="T536" t="s">
        <v>1870</v>
      </c>
      <c r="U536">
        <v>2122</v>
      </c>
      <c r="V536" t="s">
        <v>1750</v>
      </c>
      <c r="W536" s="155" t="s">
        <v>1749</v>
      </c>
    </row>
    <row r="537" spans="19:23" x14ac:dyDescent="0.2">
      <c r="S537" s="155">
        <v>43823</v>
      </c>
      <c r="T537" t="s">
        <v>1187</v>
      </c>
      <c r="U537">
        <v>1601</v>
      </c>
      <c r="V537" t="s">
        <v>1188</v>
      </c>
      <c r="W537" s="155" t="s">
        <v>2408</v>
      </c>
    </row>
    <row r="538" spans="19:23" x14ac:dyDescent="0.2">
      <c r="S538" s="155">
        <v>43825</v>
      </c>
      <c r="T538" t="s">
        <v>1189</v>
      </c>
      <c r="U538">
        <v>1602</v>
      </c>
      <c r="V538" t="s">
        <v>1190</v>
      </c>
      <c r="W538" s="155" t="s">
        <v>2408</v>
      </c>
    </row>
    <row r="539" spans="19:23" x14ac:dyDescent="0.2">
      <c r="S539" s="155">
        <v>45874</v>
      </c>
      <c r="T539" t="s">
        <v>1951</v>
      </c>
      <c r="U539">
        <v>2137</v>
      </c>
      <c r="V539" t="s">
        <v>1952</v>
      </c>
      <c r="W539" s="155" t="s">
        <v>1950</v>
      </c>
    </row>
    <row r="540" spans="19:23" x14ac:dyDescent="0.2">
      <c r="S540" s="155">
        <v>41463</v>
      </c>
      <c r="T540" t="s">
        <v>665</v>
      </c>
      <c r="U540">
        <v>915</v>
      </c>
      <c r="W540" s="155" t="s">
        <v>664</v>
      </c>
    </row>
    <row r="541" spans="19:23" x14ac:dyDescent="0.2">
      <c r="S541" s="155">
        <v>55563</v>
      </c>
      <c r="T541" t="s">
        <v>2460</v>
      </c>
      <c r="V541" t="s">
        <v>2461</v>
      </c>
      <c r="W541" s="155" t="s">
        <v>2462</v>
      </c>
    </row>
    <row r="542" spans="19:23" x14ac:dyDescent="0.2">
      <c r="S542" s="155">
        <v>55564</v>
      </c>
      <c r="T542" t="s">
        <v>2463</v>
      </c>
      <c r="V542" t="s">
        <v>2461</v>
      </c>
      <c r="W542" s="155" t="s">
        <v>2464</v>
      </c>
    </row>
    <row r="543" spans="19:23" x14ac:dyDescent="0.2">
      <c r="S543" s="155">
        <v>41472</v>
      </c>
      <c r="T543" t="s">
        <v>669</v>
      </c>
      <c r="U543">
        <v>917</v>
      </c>
      <c r="W543" s="155" t="s">
        <v>670</v>
      </c>
    </row>
    <row r="544" spans="19:23" x14ac:dyDescent="0.2">
      <c r="S544" s="155">
        <v>41474</v>
      </c>
      <c r="T544" t="s">
        <v>671</v>
      </c>
      <c r="U544">
        <v>918</v>
      </c>
      <c r="W544" s="155" t="s">
        <v>672</v>
      </c>
    </row>
    <row r="545" spans="19:23" x14ac:dyDescent="0.2">
      <c r="S545" s="155">
        <v>48747</v>
      </c>
      <c r="T545" t="s">
        <v>2218</v>
      </c>
      <c r="U545">
        <v>2434</v>
      </c>
      <c r="W545" s="155" t="s">
        <v>2216</v>
      </c>
    </row>
    <row r="546" spans="19:23" x14ac:dyDescent="0.2">
      <c r="S546" s="155">
        <v>42123</v>
      </c>
      <c r="T546" t="s">
        <v>864</v>
      </c>
      <c r="U546">
        <v>1109</v>
      </c>
      <c r="W546" s="155" t="s">
        <v>865</v>
      </c>
    </row>
    <row r="547" spans="19:23" x14ac:dyDescent="0.2">
      <c r="S547" s="155">
        <v>43641</v>
      </c>
      <c r="T547" t="s">
        <v>1082</v>
      </c>
      <c r="U547">
        <v>1508</v>
      </c>
      <c r="V547" t="s">
        <v>1083</v>
      </c>
      <c r="W547" s="155" t="s">
        <v>1081</v>
      </c>
    </row>
    <row r="548" spans="19:23" x14ac:dyDescent="0.2">
      <c r="S548" s="155">
        <v>43777</v>
      </c>
      <c r="T548" t="s">
        <v>1144</v>
      </c>
      <c r="U548">
        <v>1583</v>
      </c>
      <c r="V548" t="s">
        <v>1145</v>
      </c>
      <c r="W548" s="155" t="s">
        <v>1081</v>
      </c>
    </row>
    <row r="549" spans="19:23" x14ac:dyDescent="0.2">
      <c r="S549" s="155">
        <v>46020</v>
      </c>
      <c r="T549" t="s">
        <v>2045</v>
      </c>
      <c r="U549">
        <v>2218</v>
      </c>
      <c r="V549" t="s">
        <v>2046</v>
      </c>
      <c r="W549" s="155" t="s">
        <v>2047</v>
      </c>
    </row>
    <row r="550" spans="19:23" x14ac:dyDescent="0.2">
      <c r="S550" s="155">
        <v>46002</v>
      </c>
      <c r="T550" t="s">
        <v>2028</v>
      </c>
      <c r="U550">
        <v>2213</v>
      </c>
      <c r="V550" t="s">
        <v>2029</v>
      </c>
      <c r="W550" s="155" t="s">
        <v>2030</v>
      </c>
    </row>
    <row r="551" spans="19:23" x14ac:dyDescent="0.2">
      <c r="S551" s="155">
        <v>43789</v>
      </c>
      <c r="T551" t="s">
        <v>1155</v>
      </c>
      <c r="U551">
        <v>1589</v>
      </c>
      <c r="V551" t="s">
        <v>1048</v>
      </c>
      <c r="W551" s="155" t="s">
        <v>1156</v>
      </c>
    </row>
    <row r="552" spans="19:23" ht="178.5" x14ac:dyDescent="0.2">
      <c r="S552" s="155">
        <v>43590</v>
      </c>
      <c r="T552" t="s">
        <v>1047</v>
      </c>
      <c r="U552">
        <v>1499</v>
      </c>
      <c r="V552" s="6" t="s">
        <v>1048</v>
      </c>
      <c r="W552" s="155" t="s">
        <v>1049</v>
      </c>
    </row>
    <row r="553" spans="19:23" x14ac:dyDescent="0.2">
      <c r="S553" s="155">
        <v>43806</v>
      </c>
      <c r="T553" t="s">
        <v>1165</v>
      </c>
      <c r="U553">
        <v>1594</v>
      </c>
      <c r="V553" t="s">
        <v>1166</v>
      </c>
      <c r="W553" s="155" t="s">
        <v>1167</v>
      </c>
    </row>
    <row r="554" spans="19:23" x14ac:dyDescent="0.2">
      <c r="S554" s="155">
        <v>43808</v>
      </c>
      <c r="T554" t="s">
        <v>1168</v>
      </c>
      <c r="U554">
        <v>1595</v>
      </c>
      <c r="V554" t="s">
        <v>1169</v>
      </c>
      <c r="W554" s="155" t="s">
        <v>1170</v>
      </c>
    </row>
    <row r="555" spans="19:23" x14ac:dyDescent="0.2">
      <c r="S555" s="155">
        <v>45391</v>
      </c>
      <c r="T555" t="s">
        <v>1727</v>
      </c>
      <c r="U555">
        <v>2061</v>
      </c>
      <c r="V555" t="s">
        <v>1728</v>
      </c>
      <c r="W555" s="155" t="s">
        <v>1729</v>
      </c>
    </row>
    <row r="556" spans="19:23" x14ac:dyDescent="0.2">
      <c r="S556" s="155">
        <v>42127</v>
      </c>
      <c r="T556" t="s">
        <v>870</v>
      </c>
      <c r="U556">
        <v>1110</v>
      </c>
      <c r="W556" s="155" t="s">
        <v>867</v>
      </c>
    </row>
    <row r="557" spans="19:23" x14ac:dyDescent="0.2">
      <c r="S557" s="155">
        <v>42245</v>
      </c>
      <c r="T557" t="s">
        <v>931</v>
      </c>
      <c r="U557">
        <v>1146</v>
      </c>
      <c r="W557" s="155" t="s">
        <v>932</v>
      </c>
    </row>
    <row r="558" spans="19:23" x14ac:dyDescent="0.2">
      <c r="S558" s="155">
        <v>42236</v>
      </c>
      <c r="T558" t="s">
        <v>927</v>
      </c>
      <c r="U558">
        <v>1142</v>
      </c>
      <c r="W558" s="155" t="s">
        <v>928</v>
      </c>
    </row>
    <row r="559" spans="19:23" x14ac:dyDescent="0.2">
      <c r="S559" s="155">
        <v>45481</v>
      </c>
      <c r="T559" t="s">
        <v>1774</v>
      </c>
      <c r="U559">
        <v>2083</v>
      </c>
      <c r="V559" t="s">
        <v>1775</v>
      </c>
      <c r="W559" s="155" t="s">
        <v>1776</v>
      </c>
    </row>
    <row r="560" spans="19:23" x14ac:dyDescent="0.2">
      <c r="S560" s="155">
        <v>40993</v>
      </c>
      <c r="T560" t="s">
        <v>393</v>
      </c>
      <c r="U560">
        <v>730</v>
      </c>
      <c r="V560" t="s">
        <v>394</v>
      </c>
      <c r="W560" s="155" t="s">
        <v>395</v>
      </c>
    </row>
    <row r="561" spans="19:23" x14ac:dyDescent="0.2">
      <c r="S561" s="155">
        <v>41001</v>
      </c>
      <c r="T561" t="s">
        <v>427</v>
      </c>
      <c r="U561">
        <v>732</v>
      </c>
      <c r="V561" t="s">
        <v>428</v>
      </c>
      <c r="W561" s="155" t="s">
        <v>429</v>
      </c>
    </row>
    <row r="562" spans="19:23" x14ac:dyDescent="0.2">
      <c r="S562" s="155">
        <v>42111</v>
      </c>
      <c r="T562" t="s">
        <v>858</v>
      </c>
      <c r="U562">
        <v>1103</v>
      </c>
      <c r="V562" t="s">
        <v>859</v>
      </c>
      <c r="W562" s="155" t="s">
        <v>849</v>
      </c>
    </row>
    <row r="563" spans="19:23" x14ac:dyDescent="0.2">
      <c r="S563" s="155">
        <v>48471</v>
      </c>
      <c r="T563" t="s">
        <v>2160</v>
      </c>
      <c r="U563">
        <v>2378</v>
      </c>
      <c r="V563" t="s">
        <v>2161</v>
      </c>
      <c r="W563" s="155" t="s">
        <v>2162</v>
      </c>
    </row>
    <row r="564" spans="19:23" x14ac:dyDescent="0.2">
      <c r="S564" s="155">
        <v>45880</v>
      </c>
      <c r="T564" t="s">
        <v>1958</v>
      </c>
      <c r="U564">
        <v>2138</v>
      </c>
      <c r="V564" t="s">
        <v>1959</v>
      </c>
      <c r="W564" s="155" t="s">
        <v>1960</v>
      </c>
    </row>
    <row r="565" spans="19:23" x14ac:dyDescent="0.2">
      <c r="S565" s="155">
        <v>44603</v>
      </c>
      <c r="T565" t="s">
        <v>1373</v>
      </c>
      <c r="U565">
        <v>1793</v>
      </c>
      <c r="V565" t="s">
        <v>1374</v>
      </c>
      <c r="W565" s="155" t="s">
        <v>1372</v>
      </c>
    </row>
    <row r="566" spans="19:23" x14ac:dyDescent="0.2">
      <c r="S566" s="155">
        <v>44621</v>
      </c>
      <c r="T566" t="s">
        <v>1390</v>
      </c>
      <c r="U566">
        <v>1799</v>
      </c>
      <c r="V566" t="s">
        <v>1391</v>
      </c>
      <c r="W566" s="155" t="s">
        <v>2410</v>
      </c>
    </row>
    <row r="567" spans="19:23" x14ac:dyDescent="0.2">
      <c r="S567" s="155">
        <v>43635</v>
      </c>
      <c r="T567" t="s">
        <v>1074</v>
      </c>
      <c r="U567">
        <v>1506</v>
      </c>
      <c r="V567" t="s">
        <v>1075</v>
      </c>
      <c r="W567" s="155" t="s">
        <v>1073</v>
      </c>
    </row>
    <row r="568" spans="19:23" x14ac:dyDescent="0.2">
      <c r="S568" s="155">
        <v>43773</v>
      </c>
      <c r="T568" t="s">
        <v>1141</v>
      </c>
      <c r="U568">
        <v>1581</v>
      </c>
      <c r="V568" t="s">
        <v>1075</v>
      </c>
      <c r="W568" s="155" t="s">
        <v>1073</v>
      </c>
    </row>
    <row r="569" spans="19:23" x14ac:dyDescent="0.2">
      <c r="S569" s="155">
        <v>45288</v>
      </c>
      <c r="T569" t="s">
        <v>1636</v>
      </c>
      <c r="U569">
        <v>2037</v>
      </c>
      <c r="V569" t="s">
        <v>1637</v>
      </c>
      <c r="W569" s="155" t="s">
        <v>1638</v>
      </c>
    </row>
    <row r="570" spans="19:23" ht="114.75" x14ac:dyDescent="0.2">
      <c r="S570" s="155">
        <v>45290</v>
      </c>
      <c r="T570" t="s">
        <v>1639</v>
      </c>
      <c r="U570">
        <v>2038</v>
      </c>
      <c r="V570" s="6" t="s">
        <v>1640</v>
      </c>
      <c r="W570" s="155" t="s">
        <v>1641</v>
      </c>
    </row>
    <row r="571" spans="19:23" x14ac:dyDescent="0.2">
      <c r="S571" s="155">
        <v>45292</v>
      </c>
      <c r="T571" t="s">
        <v>1642</v>
      </c>
      <c r="U571">
        <v>2039</v>
      </c>
      <c r="V571" t="s">
        <v>1643</v>
      </c>
      <c r="W571" s="155" t="s">
        <v>1644</v>
      </c>
    </row>
    <row r="572" spans="19:23" x14ac:dyDescent="0.2">
      <c r="S572" s="155">
        <v>45549</v>
      </c>
      <c r="T572" t="s">
        <v>1838</v>
      </c>
      <c r="U572">
        <v>2108</v>
      </c>
      <c r="W572" s="155" t="s">
        <v>1839</v>
      </c>
    </row>
    <row r="573" spans="19:23" x14ac:dyDescent="0.2">
      <c r="S573" s="155">
        <v>45551</v>
      </c>
      <c r="T573" t="s">
        <v>1840</v>
      </c>
      <c r="U573">
        <v>2109</v>
      </c>
      <c r="W573" s="155" t="s">
        <v>1841</v>
      </c>
    </row>
    <row r="574" spans="19:23" x14ac:dyDescent="0.2">
      <c r="S574" s="155">
        <v>45553</v>
      </c>
      <c r="T574" t="s">
        <v>1842</v>
      </c>
      <c r="U574">
        <v>2110</v>
      </c>
      <c r="W574" s="155" t="s">
        <v>1843</v>
      </c>
    </row>
    <row r="575" spans="19:23" x14ac:dyDescent="0.2">
      <c r="S575" s="155">
        <v>45274</v>
      </c>
      <c r="T575" t="s">
        <v>1615</v>
      </c>
      <c r="U575">
        <v>2031</v>
      </c>
      <c r="V575" t="s">
        <v>1616</v>
      </c>
      <c r="W575" s="155" t="s">
        <v>1617</v>
      </c>
    </row>
    <row r="576" spans="19:23" x14ac:dyDescent="0.2">
      <c r="S576" s="155">
        <v>45276</v>
      </c>
      <c r="T576" t="s">
        <v>1618</v>
      </c>
      <c r="U576">
        <v>2032</v>
      </c>
      <c r="V576" t="s">
        <v>1619</v>
      </c>
      <c r="W576" s="155" t="s">
        <v>1620</v>
      </c>
    </row>
    <row r="577" spans="19:23" x14ac:dyDescent="0.2">
      <c r="S577" s="155">
        <v>45278</v>
      </c>
      <c r="T577" t="s">
        <v>1621</v>
      </c>
      <c r="U577">
        <v>2033</v>
      </c>
      <c r="V577" t="s">
        <v>1622</v>
      </c>
      <c r="W577" s="155" t="s">
        <v>1623</v>
      </c>
    </row>
    <row r="578" spans="19:23" x14ac:dyDescent="0.2">
      <c r="S578" s="155">
        <v>45567</v>
      </c>
      <c r="T578" t="s">
        <v>1856</v>
      </c>
      <c r="U578">
        <v>2117</v>
      </c>
      <c r="W578" s="155" t="s">
        <v>1857</v>
      </c>
    </row>
    <row r="579" spans="19:23" x14ac:dyDescent="0.2">
      <c r="S579" s="155">
        <v>45569</v>
      </c>
      <c r="T579" t="s">
        <v>1858</v>
      </c>
      <c r="U579">
        <v>2118</v>
      </c>
      <c r="W579" s="155" t="s">
        <v>1859</v>
      </c>
    </row>
    <row r="580" spans="19:23" x14ac:dyDescent="0.2">
      <c r="S580" s="155">
        <v>45571</v>
      </c>
      <c r="T580" t="s">
        <v>1860</v>
      </c>
      <c r="U580">
        <v>2119</v>
      </c>
      <c r="W580" s="155" t="s">
        <v>1861</v>
      </c>
    </row>
    <row r="581" spans="19:23" x14ac:dyDescent="0.2">
      <c r="S581" s="155">
        <v>48403</v>
      </c>
      <c r="T581" t="s">
        <v>2091</v>
      </c>
      <c r="U581">
        <v>2362</v>
      </c>
      <c r="V581" t="s">
        <v>2092</v>
      </c>
      <c r="W581" s="155" t="s">
        <v>2093</v>
      </c>
    </row>
    <row r="582" spans="19:23" x14ac:dyDescent="0.2">
      <c r="S582" s="155">
        <v>48683</v>
      </c>
      <c r="T582" t="s">
        <v>2208</v>
      </c>
      <c r="U582">
        <v>2413</v>
      </c>
      <c r="V582" t="s">
        <v>2092</v>
      </c>
      <c r="W582" s="155" t="s">
        <v>2093</v>
      </c>
    </row>
    <row r="583" spans="19:23" x14ac:dyDescent="0.2">
      <c r="S583" s="155">
        <v>44400</v>
      </c>
      <c r="T583" t="s">
        <v>1253</v>
      </c>
      <c r="U583">
        <v>1726</v>
      </c>
      <c r="W583" s="155" t="s">
        <v>1250</v>
      </c>
    </row>
    <row r="584" spans="19:23" x14ac:dyDescent="0.2">
      <c r="S584" s="155">
        <v>44436</v>
      </c>
      <c r="T584" t="s">
        <v>1293</v>
      </c>
      <c r="U584">
        <v>1739</v>
      </c>
      <c r="W584" s="155" t="s">
        <v>1294</v>
      </c>
    </row>
    <row r="585" spans="19:23" x14ac:dyDescent="0.2">
      <c r="S585" s="155">
        <v>48432</v>
      </c>
      <c r="T585" t="s">
        <v>2128</v>
      </c>
      <c r="U585">
        <v>2368</v>
      </c>
      <c r="V585" t="s">
        <v>2129</v>
      </c>
      <c r="W585" s="155" t="s">
        <v>2130</v>
      </c>
    </row>
    <row r="586" spans="19:23" x14ac:dyDescent="0.2">
      <c r="S586" s="155">
        <v>45494</v>
      </c>
      <c r="T586" t="s">
        <v>1790</v>
      </c>
      <c r="U586">
        <v>2086</v>
      </c>
      <c r="V586" t="s">
        <v>1791</v>
      </c>
      <c r="W586" s="155" t="s">
        <v>1792</v>
      </c>
    </row>
    <row r="587" spans="19:23" x14ac:dyDescent="0.2">
      <c r="S587" s="155">
        <v>46006</v>
      </c>
      <c r="T587" t="s">
        <v>2035</v>
      </c>
      <c r="U587">
        <v>2214</v>
      </c>
      <c r="W587" s="155" t="s">
        <v>2034</v>
      </c>
    </row>
    <row r="588" spans="19:23" x14ac:dyDescent="0.2">
      <c r="S588" s="155">
        <v>45497</v>
      </c>
      <c r="T588" t="s">
        <v>1795</v>
      </c>
      <c r="U588">
        <v>2087</v>
      </c>
      <c r="V588" t="s">
        <v>1775</v>
      </c>
      <c r="W588" s="155" t="s">
        <v>1794</v>
      </c>
    </row>
    <row r="589" spans="19:23" ht="38.25" x14ac:dyDescent="0.2">
      <c r="S589" s="201">
        <v>44392</v>
      </c>
      <c r="T589" t="s">
        <v>1243</v>
      </c>
      <c r="U589">
        <v>1724</v>
      </c>
      <c r="V589" s="6" t="s">
        <v>1244</v>
      </c>
      <c r="W589" s="155" t="s">
        <v>1242</v>
      </c>
    </row>
    <row r="590" spans="19:23" x14ac:dyDescent="0.2">
      <c r="S590" s="155">
        <v>44432</v>
      </c>
      <c r="T590" t="s">
        <v>1289</v>
      </c>
      <c r="U590">
        <v>1737</v>
      </c>
      <c r="V590" t="s">
        <v>1244</v>
      </c>
      <c r="W590" s="155" t="s">
        <v>1290</v>
      </c>
    </row>
    <row r="591" spans="19:23" x14ac:dyDescent="0.2">
      <c r="S591" s="155">
        <v>44395</v>
      </c>
      <c r="T591" t="s">
        <v>1247</v>
      </c>
      <c r="U591">
        <v>1725</v>
      </c>
      <c r="V591" t="s">
        <v>1248</v>
      </c>
      <c r="W591" s="155" t="s">
        <v>1249</v>
      </c>
    </row>
    <row r="592" spans="19:23" x14ac:dyDescent="0.2">
      <c r="S592" s="155">
        <v>44434</v>
      </c>
      <c r="T592" t="s">
        <v>1291</v>
      </c>
      <c r="U592">
        <v>1738</v>
      </c>
      <c r="V592" t="s">
        <v>1248</v>
      </c>
      <c r="W592" s="155" t="s">
        <v>1292</v>
      </c>
    </row>
    <row r="593" spans="19:23" x14ac:dyDescent="0.2">
      <c r="S593" s="155">
        <v>45914</v>
      </c>
      <c r="T593" t="s">
        <v>2004</v>
      </c>
      <c r="U593">
        <v>2149</v>
      </c>
      <c r="V593" t="s">
        <v>1994</v>
      </c>
      <c r="W593" s="155" t="s">
        <v>2005</v>
      </c>
    </row>
    <row r="594" spans="19:23" x14ac:dyDescent="0.2">
      <c r="S594" s="155">
        <v>45916</v>
      </c>
      <c r="T594" t="s">
        <v>2006</v>
      </c>
      <c r="U594">
        <v>2150</v>
      </c>
      <c r="V594" t="s">
        <v>1999</v>
      </c>
      <c r="W594" s="155" t="s">
        <v>2007</v>
      </c>
    </row>
    <row r="595" spans="19:23" x14ac:dyDescent="0.2">
      <c r="S595" s="155">
        <v>45920</v>
      </c>
      <c r="T595" t="s">
        <v>2011</v>
      </c>
      <c r="U595">
        <v>2152</v>
      </c>
      <c r="V595" t="s">
        <v>2002</v>
      </c>
      <c r="W595" s="155" t="s">
        <v>2012</v>
      </c>
    </row>
    <row r="596" spans="19:23" x14ac:dyDescent="0.2">
      <c r="S596" s="155">
        <v>45086</v>
      </c>
      <c r="T596" t="s">
        <v>1474</v>
      </c>
      <c r="U596">
        <v>1999</v>
      </c>
      <c r="V596" t="s">
        <v>1475</v>
      </c>
      <c r="W596" s="155" t="s">
        <v>1476</v>
      </c>
    </row>
    <row r="597" spans="19:23" x14ac:dyDescent="0.2">
      <c r="S597" s="155">
        <v>48446</v>
      </c>
      <c r="T597" t="s">
        <v>2148</v>
      </c>
      <c r="U597">
        <v>2373</v>
      </c>
      <c r="V597" t="s">
        <v>2133</v>
      </c>
      <c r="W597" s="155" t="s">
        <v>2149</v>
      </c>
    </row>
    <row r="598" spans="19:23" x14ac:dyDescent="0.2">
      <c r="S598" s="155">
        <v>48440</v>
      </c>
      <c r="T598" t="s">
        <v>2140</v>
      </c>
      <c r="U598">
        <v>2370</v>
      </c>
      <c r="V598" t="s">
        <v>2141</v>
      </c>
      <c r="W598" s="155" t="s">
        <v>2202</v>
      </c>
    </row>
    <row r="599" spans="19:23" x14ac:dyDescent="0.2">
      <c r="S599" s="155">
        <v>45248</v>
      </c>
      <c r="T599" t="s">
        <v>1581</v>
      </c>
      <c r="U599">
        <v>2022</v>
      </c>
      <c r="V599" t="s">
        <v>1582</v>
      </c>
      <c r="W599" s="155" t="s">
        <v>1583</v>
      </c>
    </row>
    <row r="600" spans="19:23" x14ac:dyDescent="0.2">
      <c r="S600" s="155">
        <v>49591</v>
      </c>
      <c r="T600" t="s">
        <v>2546</v>
      </c>
      <c r="U600">
        <v>2641</v>
      </c>
      <c r="W600" s="155" t="s">
        <v>2547</v>
      </c>
    </row>
    <row r="601" spans="19:23" x14ac:dyDescent="0.2">
      <c r="S601" s="155">
        <v>45267</v>
      </c>
      <c r="T601" t="s">
        <v>1604</v>
      </c>
      <c r="U601">
        <v>2028</v>
      </c>
      <c r="V601" t="s">
        <v>1605</v>
      </c>
      <c r="W601" s="155" t="s">
        <v>1606</v>
      </c>
    </row>
    <row r="602" spans="19:23" x14ac:dyDescent="0.2">
      <c r="S602" s="155">
        <v>45269</v>
      </c>
      <c r="T602" t="s">
        <v>1607</v>
      </c>
      <c r="U602">
        <v>2029</v>
      </c>
      <c r="V602" t="s">
        <v>1608</v>
      </c>
      <c r="W602" s="155" t="s">
        <v>1609</v>
      </c>
    </row>
    <row r="603" spans="19:23" x14ac:dyDescent="0.2">
      <c r="S603" s="155">
        <v>45271</v>
      </c>
      <c r="T603" t="s">
        <v>1610</v>
      </c>
      <c r="U603">
        <v>2030</v>
      </c>
      <c r="V603" t="s">
        <v>1611</v>
      </c>
      <c r="W603" s="155" t="s">
        <v>1612</v>
      </c>
    </row>
    <row r="604" spans="19:23" x14ac:dyDescent="0.2">
      <c r="S604" s="155">
        <v>48867</v>
      </c>
      <c r="T604" t="s">
        <v>2243</v>
      </c>
      <c r="U604">
        <v>2454</v>
      </c>
      <c r="W604" s="155" t="s">
        <v>2413</v>
      </c>
    </row>
    <row r="605" spans="19:23" x14ac:dyDescent="0.2">
      <c r="S605" s="155">
        <v>48869</v>
      </c>
      <c r="T605" t="s">
        <v>2244</v>
      </c>
      <c r="U605">
        <v>2455</v>
      </c>
      <c r="W605" s="155" t="s">
        <v>2414</v>
      </c>
    </row>
    <row r="606" spans="19:23" x14ac:dyDescent="0.2">
      <c r="S606" s="155">
        <v>48871</v>
      </c>
      <c r="T606" t="s">
        <v>2245</v>
      </c>
      <c r="U606">
        <v>2456</v>
      </c>
      <c r="W606" s="155" t="s">
        <v>2415</v>
      </c>
    </row>
    <row r="607" spans="19:23" x14ac:dyDescent="0.2">
      <c r="S607" s="155">
        <v>48873</v>
      </c>
      <c r="T607" t="s">
        <v>2246</v>
      </c>
      <c r="U607">
        <v>2457</v>
      </c>
      <c r="W607" s="155" t="s">
        <v>2416</v>
      </c>
    </row>
    <row r="608" spans="19:23" x14ac:dyDescent="0.2">
      <c r="S608" s="155">
        <v>48875</v>
      </c>
      <c r="T608" t="s">
        <v>2247</v>
      </c>
      <c r="U608">
        <v>2458</v>
      </c>
      <c r="W608" s="155" t="s">
        <v>2417</v>
      </c>
    </row>
    <row r="609" spans="19:23" x14ac:dyDescent="0.2">
      <c r="S609" s="155">
        <v>42129</v>
      </c>
      <c r="T609" t="s">
        <v>871</v>
      </c>
      <c r="U609">
        <v>1111</v>
      </c>
      <c r="W609" s="155" t="s">
        <v>872</v>
      </c>
    </row>
    <row r="610" spans="19:23" x14ac:dyDescent="0.2">
      <c r="S610" s="155">
        <v>48464</v>
      </c>
      <c r="T610" t="s">
        <v>2153</v>
      </c>
      <c r="U610">
        <v>2376</v>
      </c>
      <c r="V610" t="s">
        <v>2154</v>
      </c>
      <c r="W610" s="155" t="s">
        <v>2155</v>
      </c>
    </row>
    <row r="611" spans="19:23" x14ac:dyDescent="0.2">
      <c r="S611" s="155">
        <v>48466</v>
      </c>
      <c r="T611" t="s">
        <v>2156</v>
      </c>
      <c r="U611">
        <v>2377</v>
      </c>
      <c r="V611" t="s">
        <v>2154</v>
      </c>
      <c r="W611" s="155" t="s">
        <v>2157</v>
      </c>
    </row>
    <row r="612" spans="19:23" x14ac:dyDescent="0.2">
      <c r="S612" s="155">
        <v>45561</v>
      </c>
      <c r="T612" t="s">
        <v>1850</v>
      </c>
      <c r="U612">
        <v>2114</v>
      </c>
      <c r="W612" s="155" t="s">
        <v>1851</v>
      </c>
    </row>
    <row r="613" spans="19:23" x14ac:dyDescent="0.2">
      <c r="S613" s="155">
        <v>45563</v>
      </c>
      <c r="T613" t="s">
        <v>1852</v>
      </c>
      <c r="U613">
        <v>2115</v>
      </c>
      <c r="W613" s="155" t="s">
        <v>1853</v>
      </c>
    </row>
    <row r="614" spans="19:23" x14ac:dyDescent="0.2">
      <c r="S614" s="155">
        <v>45565</v>
      </c>
      <c r="T614" t="s">
        <v>1854</v>
      </c>
      <c r="U614">
        <v>2116</v>
      </c>
      <c r="W614" s="155" t="s">
        <v>1855</v>
      </c>
    </row>
    <row r="615" spans="19:23" ht="127.5" x14ac:dyDescent="0.2">
      <c r="S615" s="155">
        <v>44630</v>
      </c>
      <c r="T615" t="s">
        <v>1399</v>
      </c>
      <c r="U615">
        <v>1802</v>
      </c>
      <c r="V615" s="6" t="s">
        <v>1400</v>
      </c>
      <c r="W615" s="155" t="s">
        <v>1401</v>
      </c>
    </row>
    <row r="616" spans="19:23" x14ac:dyDescent="0.2">
      <c r="S616" s="155">
        <v>44531</v>
      </c>
      <c r="T616" t="s">
        <v>1339</v>
      </c>
      <c r="U616">
        <v>1765</v>
      </c>
      <c r="V616" t="s">
        <v>1340</v>
      </c>
      <c r="W616" s="155" t="s">
        <v>1341</v>
      </c>
    </row>
    <row r="617" spans="19:23" x14ac:dyDescent="0.2">
      <c r="S617" s="155">
        <v>44546</v>
      </c>
      <c r="T617" t="s">
        <v>1343</v>
      </c>
      <c r="U617">
        <v>1766</v>
      </c>
      <c r="V617" t="s">
        <v>1344</v>
      </c>
      <c r="W617" s="155" t="s">
        <v>1345</v>
      </c>
    </row>
    <row r="618" spans="19:23" x14ac:dyDescent="0.2">
      <c r="S618" s="155">
        <v>44557</v>
      </c>
      <c r="T618" t="s">
        <v>1347</v>
      </c>
      <c r="U618">
        <v>1770</v>
      </c>
      <c r="V618" t="s">
        <v>1348</v>
      </c>
      <c r="W618" s="155" t="s">
        <v>1349</v>
      </c>
    </row>
    <row r="619" spans="19:23" x14ac:dyDescent="0.2">
      <c r="S619" s="155">
        <v>44419</v>
      </c>
      <c r="T619" t="s">
        <v>1277</v>
      </c>
      <c r="U619">
        <v>1731</v>
      </c>
      <c r="W619" s="155" t="s">
        <v>1276</v>
      </c>
    </row>
    <row r="620" spans="19:23" x14ac:dyDescent="0.2">
      <c r="S620" s="155">
        <v>44444</v>
      </c>
      <c r="T620" t="s">
        <v>1300</v>
      </c>
      <c r="U620">
        <v>1743</v>
      </c>
      <c r="W620" s="155" t="s">
        <v>1301</v>
      </c>
    </row>
    <row r="621" spans="19:23" x14ac:dyDescent="0.2">
      <c r="S621" s="155">
        <v>55554</v>
      </c>
      <c r="T621" t="s">
        <v>2465</v>
      </c>
      <c r="V621" t="s">
        <v>2466</v>
      </c>
      <c r="W621" s="155" t="s">
        <v>2467</v>
      </c>
    </row>
    <row r="622" spans="19:23" x14ac:dyDescent="0.2">
      <c r="S622" s="155">
        <v>55555</v>
      </c>
      <c r="T622" t="s">
        <v>2468</v>
      </c>
      <c r="V622" t="s">
        <v>2466</v>
      </c>
      <c r="W622" s="155" t="s">
        <v>2469</v>
      </c>
    </row>
    <row r="623" spans="19:23" x14ac:dyDescent="0.2">
      <c r="S623" s="155">
        <v>41492</v>
      </c>
      <c r="T623" t="s">
        <v>688</v>
      </c>
      <c r="U623">
        <v>922</v>
      </c>
      <c r="W623" s="155" t="s">
        <v>689</v>
      </c>
    </row>
    <row r="624" spans="19:23" x14ac:dyDescent="0.2">
      <c r="S624" s="155">
        <v>45848</v>
      </c>
      <c r="T624" t="s">
        <v>1916</v>
      </c>
      <c r="U624">
        <v>2133</v>
      </c>
      <c r="V624" t="s">
        <v>1915</v>
      </c>
      <c r="W624" s="155" t="s">
        <v>1322</v>
      </c>
    </row>
    <row r="625" spans="19:23" x14ac:dyDescent="0.2">
      <c r="S625" s="155">
        <v>44500</v>
      </c>
      <c r="T625" t="s">
        <v>1323</v>
      </c>
      <c r="U625">
        <v>1761</v>
      </c>
      <c r="V625" t="s">
        <v>1324</v>
      </c>
      <c r="W625" s="155" t="s">
        <v>1325</v>
      </c>
    </row>
    <row r="626" spans="19:23" x14ac:dyDescent="0.2">
      <c r="S626" s="155">
        <v>55567</v>
      </c>
      <c r="T626" t="s">
        <v>2470</v>
      </c>
      <c r="V626" t="s">
        <v>2471</v>
      </c>
      <c r="W626" s="155" t="s">
        <v>2472</v>
      </c>
    </row>
    <row r="627" spans="19:23" x14ac:dyDescent="0.2">
      <c r="S627" s="155">
        <v>55568</v>
      </c>
      <c r="T627" t="s">
        <v>2473</v>
      </c>
      <c r="V627" t="s">
        <v>2471</v>
      </c>
      <c r="W627" s="155" t="s">
        <v>2474</v>
      </c>
    </row>
    <row r="628" spans="19:23" x14ac:dyDescent="0.2">
      <c r="S628" s="155">
        <v>45502</v>
      </c>
      <c r="T628" t="s">
        <v>1799</v>
      </c>
      <c r="U628">
        <v>2088</v>
      </c>
      <c r="V628" t="s">
        <v>1775</v>
      </c>
      <c r="W628" s="155" t="s">
        <v>1800</v>
      </c>
    </row>
    <row r="629" spans="19:23" x14ac:dyDescent="0.2">
      <c r="S629" s="155">
        <v>40997</v>
      </c>
      <c r="T629" t="s">
        <v>410</v>
      </c>
      <c r="U629">
        <v>731</v>
      </c>
      <c r="V629" t="s">
        <v>411</v>
      </c>
      <c r="W629" s="155" t="s">
        <v>412</v>
      </c>
    </row>
    <row r="630" spans="19:23" x14ac:dyDescent="0.2">
      <c r="S630" s="155">
        <v>41487</v>
      </c>
      <c r="T630" t="s">
        <v>683</v>
      </c>
      <c r="U630">
        <v>921</v>
      </c>
      <c r="W630" s="155" t="s">
        <v>684</v>
      </c>
    </row>
    <row r="631" spans="19:23" x14ac:dyDescent="0.2">
      <c r="S631" s="155">
        <v>47758</v>
      </c>
      <c r="T631" t="s">
        <v>2071</v>
      </c>
      <c r="U631">
        <v>2299</v>
      </c>
      <c r="V631" t="s">
        <v>2072</v>
      </c>
      <c r="W631" s="155" t="s">
        <v>2073</v>
      </c>
    </row>
    <row r="632" spans="19:23" x14ac:dyDescent="0.2">
      <c r="S632" s="154">
        <v>47901</v>
      </c>
      <c r="T632" s="94" t="s">
        <v>2079</v>
      </c>
      <c r="U632" s="94">
        <v>2334</v>
      </c>
      <c r="V632" s="94"/>
      <c r="W632" s="155" t="s">
        <v>2080</v>
      </c>
    </row>
    <row r="633" spans="19:23" x14ac:dyDescent="0.2">
      <c r="S633" s="155">
        <v>55546</v>
      </c>
      <c r="T633" t="s">
        <v>2475</v>
      </c>
      <c r="V633" t="s">
        <v>2476</v>
      </c>
      <c r="W633" s="155" t="s">
        <v>2477</v>
      </c>
    </row>
    <row r="634" spans="19:23" x14ac:dyDescent="0.2">
      <c r="S634" s="155">
        <v>55558</v>
      </c>
      <c r="T634" t="s">
        <v>2478</v>
      </c>
      <c r="V634" t="s">
        <v>2479</v>
      </c>
      <c r="W634" s="155" t="s">
        <v>2480</v>
      </c>
    </row>
    <row r="635" spans="19:23" x14ac:dyDescent="0.2">
      <c r="S635" s="155">
        <v>55559</v>
      </c>
      <c r="T635" t="s">
        <v>2481</v>
      </c>
      <c r="V635" t="s">
        <v>2479</v>
      </c>
      <c r="W635" s="155" t="s">
        <v>2482</v>
      </c>
    </row>
    <row r="636" spans="19:23" x14ac:dyDescent="0.2">
      <c r="S636" s="155">
        <v>55560</v>
      </c>
      <c r="T636" t="s">
        <v>2483</v>
      </c>
      <c r="V636" t="s">
        <v>2479</v>
      </c>
      <c r="W636" s="155" t="s">
        <v>2484</v>
      </c>
    </row>
    <row r="637" spans="19:23" x14ac:dyDescent="0.2">
      <c r="S637" s="155">
        <v>41485</v>
      </c>
      <c r="T637" t="s">
        <v>681</v>
      </c>
      <c r="U637">
        <v>920</v>
      </c>
      <c r="W637" s="155" t="s">
        <v>682</v>
      </c>
    </row>
    <row r="638" spans="19:23" x14ac:dyDescent="0.2">
      <c r="S638" s="155">
        <v>49327</v>
      </c>
      <c r="T638" t="s">
        <v>2253</v>
      </c>
      <c r="U638">
        <v>1</v>
      </c>
      <c r="V638" t="s">
        <v>2295</v>
      </c>
      <c r="W638" s="155" t="s">
        <v>2254</v>
      </c>
    </row>
    <row r="639" spans="19:23" x14ac:dyDescent="0.2">
      <c r="S639" s="155">
        <v>55565</v>
      </c>
      <c r="T639" t="s">
        <v>2485</v>
      </c>
      <c r="V639" t="s">
        <v>2486</v>
      </c>
      <c r="W639" s="155" t="s">
        <v>2487</v>
      </c>
    </row>
    <row r="640" spans="19:23" x14ac:dyDescent="0.2">
      <c r="S640" s="155">
        <v>55566</v>
      </c>
      <c r="T640" t="s">
        <v>2488</v>
      </c>
      <c r="V640" t="s">
        <v>2486</v>
      </c>
      <c r="W640" s="155" t="s">
        <v>2489</v>
      </c>
    </row>
    <row r="641" spans="19:23" x14ac:dyDescent="0.2">
      <c r="S641" s="155">
        <v>45422</v>
      </c>
      <c r="T641" t="s">
        <v>1759</v>
      </c>
      <c r="U641">
        <v>2069</v>
      </c>
      <c r="V641" t="s">
        <v>1760</v>
      </c>
      <c r="W641" s="155" t="s">
        <v>1758</v>
      </c>
    </row>
    <row r="642" spans="19:23" x14ac:dyDescent="0.2">
      <c r="S642" s="155">
        <v>42103</v>
      </c>
      <c r="T642" t="s">
        <v>845</v>
      </c>
      <c r="U642">
        <v>1102</v>
      </c>
      <c r="W642" s="155" t="s">
        <v>846</v>
      </c>
    </row>
    <row r="643" spans="19:23" x14ac:dyDescent="0.2">
      <c r="S643" s="155">
        <v>45830</v>
      </c>
      <c r="T643" t="s">
        <v>1896</v>
      </c>
      <c r="U643">
        <v>2129</v>
      </c>
      <c r="V643" t="s">
        <v>1897</v>
      </c>
      <c r="W643" s="155" t="s">
        <v>1895</v>
      </c>
    </row>
    <row r="644" spans="19:23" x14ac:dyDescent="0.2">
      <c r="S644" s="155">
        <v>45257</v>
      </c>
      <c r="T644" t="s">
        <v>1592</v>
      </c>
      <c r="U644">
        <v>2025</v>
      </c>
      <c r="V644" t="s">
        <v>1593</v>
      </c>
      <c r="W644" s="155" t="s">
        <v>1591</v>
      </c>
    </row>
    <row r="645" spans="19:23" x14ac:dyDescent="0.2">
      <c r="S645" s="155">
        <v>45259</v>
      </c>
      <c r="T645" t="s">
        <v>1594</v>
      </c>
      <c r="U645">
        <v>2026</v>
      </c>
      <c r="V645" t="s">
        <v>1595</v>
      </c>
      <c r="W645" s="155" t="s">
        <v>1591</v>
      </c>
    </row>
    <row r="646" spans="19:23" x14ac:dyDescent="0.2">
      <c r="S646" s="155">
        <v>45511</v>
      </c>
      <c r="T646" t="s">
        <v>1809</v>
      </c>
      <c r="U646">
        <v>2090</v>
      </c>
      <c r="V646" t="s">
        <v>1775</v>
      </c>
      <c r="W646" s="155" t="s">
        <v>1808</v>
      </c>
    </row>
    <row r="647" spans="19:23" x14ac:dyDescent="0.2">
      <c r="S647" s="155">
        <v>45400</v>
      </c>
      <c r="T647" t="s">
        <v>1740</v>
      </c>
      <c r="U647">
        <v>2063</v>
      </c>
      <c r="V647" t="s">
        <v>1741</v>
      </c>
      <c r="W647" s="155" t="s">
        <v>1742</v>
      </c>
    </row>
    <row r="648" spans="19:23" ht="114.75" x14ac:dyDescent="0.2">
      <c r="S648" s="155">
        <v>44506</v>
      </c>
      <c r="T648" t="s">
        <v>1330</v>
      </c>
      <c r="U648">
        <v>1763</v>
      </c>
      <c r="V648" s="6" t="s">
        <v>1331</v>
      </c>
      <c r="W648" s="155" t="s">
        <v>986</v>
      </c>
    </row>
    <row r="649" spans="19:23" x14ac:dyDescent="0.2">
      <c r="S649" s="155">
        <v>45395</v>
      </c>
      <c r="T649" t="s">
        <v>1733</v>
      </c>
      <c r="U649">
        <v>2062</v>
      </c>
      <c r="V649" t="s">
        <v>1734</v>
      </c>
      <c r="W649" s="155" t="s">
        <v>1735</v>
      </c>
    </row>
    <row r="650" spans="19:23" x14ac:dyDescent="0.2">
      <c r="S650" s="155">
        <v>48762</v>
      </c>
      <c r="T650" t="s">
        <v>2232</v>
      </c>
      <c r="U650">
        <v>2439</v>
      </c>
      <c r="W650" s="155" t="s">
        <v>2231</v>
      </c>
    </row>
    <row r="651" spans="19:23" x14ac:dyDescent="0.2">
      <c r="S651" s="155">
        <v>41390</v>
      </c>
      <c r="T651" t="s">
        <v>647</v>
      </c>
      <c r="U651">
        <v>889</v>
      </c>
      <c r="V651" t="s">
        <v>648</v>
      </c>
      <c r="W651" s="155" t="s">
        <v>649</v>
      </c>
    </row>
    <row r="652" spans="19:23" x14ac:dyDescent="0.2">
      <c r="S652" s="155">
        <v>41392</v>
      </c>
      <c r="T652" t="s">
        <v>650</v>
      </c>
      <c r="U652">
        <v>890</v>
      </c>
      <c r="V652" t="s">
        <v>648</v>
      </c>
      <c r="W652" s="155" t="s">
        <v>651</v>
      </c>
    </row>
    <row r="653" spans="19:23" x14ac:dyDescent="0.2">
      <c r="S653" s="155">
        <v>41394</v>
      </c>
      <c r="T653" t="s">
        <v>652</v>
      </c>
      <c r="U653">
        <v>891</v>
      </c>
      <c r="V653" t="s">
        <v>648</v>
      </c>
      <c r="W653" s="155" t="s">
        <v>653</v>
      </c>
    </row>
    <row r="654" spans="19:23" x14ac:dyDescent="0.2">
      <c r="S654" s="155">
        <v>45519</v>
      </c>
      <c r="T654" t="s">
        <v>1816</v>
      </c>
      <c r="U654">
        <v>2093</v>
      </c>
      <c r="W654" s="155" t="s">
        <v>1562</v>
      </c>
    </row>
    <row r="655" spans="19:23" x14ac:dyDescent="0.2">
      <c r="S655" s="155">
        <v>45157</v>
      </c>
      <c r="T655" t="s">
        <v>1563</v>
      </c>
      <c r="U655">
        <v>2019</v>
      </c>
      <c r="V655" t="s">
        <v>1564</v>
      </c>
      <c r="W655" s="155" t="s">
        <v>1565</v>
      </c>
    </row>
    <row r="656" spans="19:23" x14ac:dyDescent="0.2">
      <c r="S656" s="155">
        <v>55557</v>
      </c>
      <c r="T656" t="s">
        <v>2490</v>
      </c>
      <c r="V656" t="s">
        <v>2491</v>
      </c>
      <c r="W656" s="155" t="s">
        <v>2492</v>
      </c>
    </row>
    <row r="657" spans="19:23" x14ac:dyDescent="0.2">
      <c r="S657" s="155">
        <v>44627</v>
      </c>
      <c r="T657" t="s">
        <v>1395</v>
      </c>
      <c r="U657">
        <v>1801</v>
      </c>
      <c r="V657" t="s">
        <v>1396</v>
      </c>
      <c r="W657" s="155" t="s">
        <v>1394</v>
      </c>
    </row>
    <row r="658" spans="19:23" x14ac:dyDescent="0.2">
      <c r="S658" s="155">
        <v>45839</v>
      </c>
      <c r="T658" t="s">
        <v>1906</v>
      </c>
      <c r="U658">
        <v>2131</v>
      </c>
      <c r="V658" t="s">
        <v>1907</v>
      </c>
      <c r="W658" s="155" t="s">
        <v>1908</v>
      </c>
    </row>
    <row r="659" spans="19:23" x14ac:dyDescent="0.2">
      <c r="S659" s="155">
        <v>48442</v>
      </c>
      <c r="T659" t="s">
        <v>2142</v>
      </c>
      <c r="U659">
        <v>2371</v>
      </c>
      <c r="V659" t="s">
        <v>2143</v>
      </c>
      <c r="W659" s="155" t="s">
        <v>2144</v>
      </c>
    </row>
    <row r="660" spans="19:23" x14ac:dyDescent="0.2">
      <c r="S660" s="155">
        <v>48523</v>
      </c>
      <c r="T660" t="s">
        <v>2195</v>
      </c>
      <c r="U660">
        <v>2386</v>
      </c>
      <c r="V660" t="s">
        <v>2196</v>
      </c>
      <c r="W660" s="155" t="s">
        <v>2197</v>
      </c>
    </row>
    <row r="661" spans="19:23" x14ac:dyDescent="0.2">
      <c r="S661" s="155">
        <v>48427</v>
      </c>
      <c r="T661" t="s">
        <v>2121</v>
      </c>
      <c r="U661">
        <v>2366</v>
      </c>
      <c r="V661" t="s">
        <v>2122</v>
      </c>
    </row>
    <row r="662" spans="19:23" x14ac:dyDescent="0.2">
      <c r="S662" s="155">
        <v>46058</v>
      </c>
      <c r="T662">
        <v>1</v>
      </c>
      <c r="U662">
        <v>96222</v>
      </c>
      <c r="W662" s="155">
        <v>1</v>
      </c>
    </row>
    <row r="663" spans="19:23" x14ac:dyDescent="0.2">
      <c r="S663" s="155">
        <v>48732</v>
      </c>
      <c r="T663" t="s">
        <v>2211</v>
      </c>
      <c r="U663">
        <v>96321</v>
      </c>
      <c r="W663" s="155" t="s">
        <v>2212</v>
      </c>
    </row>
    <row r="664" spans="19:23" x14ac:dyDescent="0.2">
      <c r="S664" s="155">
        <v>42316</v>
      </c>
      <c r="T664" t="s">
        <v>958</v>
      </c>
      <c r="U664">
        <v>96321</v>
      </c>
      <c r="W664" s="155" t="s">
        <v>959</v>
      </c>
    </row>
    <row r="665" spans="19:23" x14ac:dyDescent="0.2">
      <c r="S665" s="155">
        <v>45588</v>
      </c>
      <c r="T665" t="s">
        <v>1876</v>
      </c>
      <c r="U665">
        <v>96321</v>
      </c>
      <c r="W665" s="155" t="s">
        <v>1877</v>
      </c>
    </row>
    <row r="666" spans="19:23" x14ac:dyDescent="0.2">
      <c r="S666" s="155">
        <v>55345</v>
      </c>
      <c r="T666" t="s">
        <v>2357</v>
      </c>
      <c r="U666">
        <v>1</v>
      </c>
      <c r="W666" s="155" t="s">
        <v>2358</v>
      </c>
    </row>
    <row r="667" spans="19:23" x14ac:dyDescent="0.2">
      <c r="S667" s="155">
        <v>44508</v>
      </c>
      <c r="T667" t="s">
        <v>1332</v>
      </c>
      <c r="U667">
        <v>96321</v>
      </c>
      <c r="W667" s="155" t="s">
        <v>1332</v>
      </c>
    </row>
    <row r="668" spans="19:23" x14ac:dyDescent="0.2">
      <c r="S668" s="155">
        <v>43557</v>
      </c>
      <c r="T668" t="s">
        <v>1014</v>
      </c>
      <c r="U668">
        <v>96321</v>
      </c>
      <c r="W668" s="155" t="s">
        <v>1015</v>
      </c>
    </row>
    <row r="669" spans="19:23" x14ac:dyDescent="0.2">
      <c r="S669" s="155">
        <v>43558</v>
      </c>
      <c r="T669" t="s">
        <v>1016</v>
      </c>
      <c r="U669">
        <v>96321</v>
      </c>
      <c r="W669" s="155" t="s">
        <v>1017</v>
      </c>
    </row>
    <row r="670" spans="19:23" x14ac:dyDescent="0.2">
      <c r="S670" s="155">
        <v>43559</v>
      </c>
      <c r="T670" t="s">
        <v>1018</v>
      </c>
      <c r="U670">
        <v>96321</v>
      </c>
      <c r="W670" s="155" t="s">
        <v>1019</v>
      </c>
    </row>
    <row r="671" spans="19:23" x14ac:dyDescent="0.2">
      <c r="S671" s="155">
        <v>43643</v>
      </c>
      <c r="T671" t="s">
        <v>1084</v>
      </c>
      <c r="U671">
        <v>96321</v>
      </c>
      <c r="W671" s="155" t="s">
        <v>1085</v>
      </c>
    </row>
    <row r="672" spans="19:23" x14ac:dyDescent="0.2">
      <c r="S672" s="155">
        <v>43646</v>
      </c>
      <c r="T672" t="s">
        <v>1088</v>
      </c>
      <c r="U672">
        <v>96321</v>
      </c>
      <c r="W672" s="155" t="s">
        <v>1089</v>
      </c>
    </row>
    <row r="673" spans="19:23" x14ac:dyDescent="0.2">
      <c r="S673" s="155">
        <v>44492</v>
      </c>
      <c r="T673" t="s">
        <v>1310</v>
      </c>
      <c r="U673">
        <v>96321</v>
      </c>
      <c r="V673" s="6"/>
      <c r="W673" s="155" t="s">
        <v>1311</v>
      </c>
    </row>
    <row r="674" spans="19:23" x14ac:dyDescent="0.2">
      <c r="S674" s="155">
        <v>43661</v>
      </c>
      <c r="T674" t="s">
        <v>1108</v>
      </c>
      <c r="U674">
        <v>96321</v>
      </c>
      <c r="W674" s="155" t="s">
        <v>1109</v>
      </c>
    </row>
    <row r="675" spans="19:23" x14ac:dyDescent="0.2">
      <c r="S675" s="155">
        <v>45909</v>
      </c>
      <c r="T675" t="s">
        <v>1996</v>
      </c>
      <c r="U675">
        <v>96321</v>
      </c>
      <c r="W675" s="155" t="s">
        <v>1997</v>
      </c>
    </row>
    <row r="676" spans="19:23" x14ac:dyDescent="0.2">
      <c r="S676" s="155">
        <v>45899</v>
      </c>
      <c r="T676" t="s">
        <v>1981</v>
      </c>
      <c r="U676">
        <v>96321</v>
      </c>
      <c r="W676" s="155" t="s">
        <v>1982</v>
      </c>
    </row>
    <row r="677" spans="19:23" x14ac:dyDescent="0.2">
      <c r="S677" s="155">
        <v>45895</v>
      </c>
      <c r="T677" t="s">
        <v>1975</v>
      </c>
      <c r="U677">
        <v>96321</v>
      </c>
      <c r="W677" s="155" t="s">
        <v>1976</v>
      </c>
    </row>
    <row r="678" spans="19:23" x14ac:dyDescent="0.2">
      <c r="S678" s="155">
        <v>41999</v>
      </c>
      <c r="T678" t="s">
        <v>794</v>
      </c>
      <c r="U678">
        <v>96321</v>
      </c>
      <c r="W678" s="155" t="s">
        <v>795</v>
      </c>
    </row>
    <row r="679" spans="19:23" x14ac:dyDescent="0.2">
      <c r="S679" s="155">
        <v>48491</v>
      </c>
      <c r="T679" t="s">
        <v>2173</v>
      </c>
      <c r="U679">
        <v>96321</v>
      </c>
      <c r="V679" s="6"/>
      <c r="W679" s="155" t="s">
        <v>2174</v>
      </c>
    </row>
    <row r="680" spans="19:23" x14ac:dyDescent="0.2">
      <c r="S680" s="155">
        <v>48519</v>
      </c>
      <c r="T680" t="s">
        <v>2188</v>
      </c>
      <c r="U680">
        <v>96321</v>
      </c>
      <c r="W680" s="155" t="s">
        <v>2189</v>
      </c>
    </row>
    <row r="681" spans="19:23" x14ac:dyDescent="0.2">
      <c r="S681" s="155">
        <v>48525</v>
      </c>
      <c r="T681" t="s">
        <v>2198</v>
      </c>
      <c r="U681">
        <v>96321</v>
      </c>
      <c r="W681" s="155" t="s">
        <v>2199</v>
      </c>
    </row>
    <row r="682" spans="19:23" x14ac:dyDescent="0.2">
      <c r="S682" s="155">
        <v>48437</v>
      </c>
      <c r="T682" t="s">
        <v>2134</v>
      </c>
      <c r="U682">
        <v>96321</v>
      </c>
      <c r="W682" s="155" t="s">
        <v>2135</v>
      </c>
    </row>
    <row r="683" spans="19:23" x14ac:dyDescent="0.2">
      <c r="S683" s="155">
        <v>48496</v>
      </c>
      <c r="T683" t="s">
        <v>2178</v>
      </c>
      <c r="U683">
        <v>96321</v>
      </c>
      <c r="W683" s="155" t="s">
        <v>2179</v>
      </c>
    </row>
    <row r="684" spans="19:23" x14ac:dyDescent="0.2">
      <c r="S684" s="155">
        <v>48486</v>
      </c>
      <c r="T684" t="s">
        <v>2167</v>
      </c>
      <c r="U684">
        <v>96321</v>
      </c>
      <c r="W684" s="155" t="s">
        <v>2168</v>
      </c>
    </row>
    <row r="685" spans="19:23" x14ac:dyDescent="0.2">
      <c r="S685" s="155">
        <v>44489</v>
      </c>
      <c r="T685" t="s">
        <v>1305</v>
      </c>
      <c r="U685">
        <v>96321</v>
      </c>
      <c r="W685" s="155" t="s">
        <v>1306</v>
      </c>
    </row>
    <row r="686" spans="19:23" x14ac:dyDescent="0.2">
      <c r="S686" s="155">
        <v>45004</v>
      </c>
      <c r="T686" t="s">
        <v>1431</v>
      </c>
      <c r="U686">
        <v>96321</v>
      </c>
      <c r="W686" s="155" t="s">
        <v>1431</v>
      </c>
    </row>
    <row r="687" spans="19:23" x14ac:dyDescent="0.2">
      <c r="S687" s="155">
        <v>43637</v>
      </c>
      <c r="T687" t="s">
        <v>1076</v>
      </c>
      <c r="U687">
        <v>96321</v>
      </c>
      <c r="W687" s="155" t="s">
        <v>1077</v>
      </c>
    </row>
    <row r="688" spans="19:23" x14ac:dyDescent="0.2">
      <c r="S688" s="155">
        <v>42109</v>
      </c>
      <c r="T688" t="s">
        <v>854</v>
      </c>
      <c r="U688">
        <v>96321</v>
      </c>
      <c r="W688" s="181" t="s">
        <v>855</v>
      </c>
    </row>
    <row r="689" spans="19:23" x14ac:dyDescent="0.2">
      <c r="S689" s="155">
        <v>44511</v>
      </c>
      <c r="T689" t="s">
        <v>1336</v>
      </c>
      <c r="U689">
        <v>96321</v>
      </c>
      <c r="W689" s="155" t="s">
        <v>1336</v>
      </c>
    </row>
    <row r="690" spans="19:23" x14ac:dyDescent="0.2">
      <c r="S690" s="155">
        <v>48516</v>
      </c>
      <c r="T690" t="s">
        <v>2183</v>
      </c>
      <c r="U690">
        <v>96321</v>
      </c>
      <c r="W690" s="155" t="s">
        <v>2184</v>
      </c>
    </row>
    <row r="691" spans="19:23" x14ac:dyDescent="0.2">
      <c r="S691" s="155">
        <v>42201</v>
      </c>
      <c r="T691" t="s">
        <v>906</v>
      </c>
      <c r="U691">
        <v>96321</v>
      </c>
      <c r="W691" s="155" t="s">
        <v>880</v>
      </c>
    </row>
    <row r="692" spans="19:23" x14ac:dyDescent="0.2">
      <c r="S692" s="155">
        <v>44376</v>
      </c>
      <c r="T692" t="s">
        <v>1223</v>
      </c>
      <c r="U692">
        <v>96321</v>
      </c>
      <c r="W692" s="155" t="s">
        <v>1224</v>
      </c>
    </row>
    <row r="693" spans="19:23" x14ac:dyDescent="0.2">
      <c r="S693" s="155">
        <v>44413</v>
      </c>
      <c r="T693" t="s">
        <v>1268</v>
      </c>
      <c r="U693">
        <v>96321</v>
      </c>
      <c r="V693" s="6"/>
      <c r="W693" s="155" t="s">
        <v>1269</v>
      </c>
    </row>
    <row r="694" spans="19:23" x14ac:dyDescent="0.2">
      <c r="S694" s="155">
        <v>42156</v>
      </c>
      <c r="T694" t="s">
        <v>890</v>
      </c>
      <c r="U694">
        <v>96222</v>
      </c>
      <c r="W694" s="155" t="s">
        <v>891</v>
      </c>
    </row>
    <row r="695" spans="19:23" x14ac:dyDescent="0.2">
      <c r="S695" s="155">
        <v>44386</v>
      </c>
      <c r="T695" t="s">
        <v>1235</v>
      </c>
      <c r="U695">
        <v>96321</v>
      </c>
      <c r="W695" s="155" t="s">
        <v>1236</v>
      </c>
    </row>
    <row r="696" spans="19:23" x14ac:dyDescent="0.2">
      <c r="S696" s="155">
        <v>42189</v>
      </c>
      <c r="T696" t="s">
        <v>900</v>
      </c>
      <c r="U696">
        <v>96222</v>
      </c>
      <c r="W696" s="155" t="s">
        <v>901</v>
      </c>
    </row>
    <row r="697" spans="19:23" x14ac:dyDescent="0.2">
      <c r="S697" s="155">
        <v>43832</v>
      </c>
      <c r="T697" t="s">
        <v>1196</v>
      </c>
      <c r="U697">
        <v>96321</v>
      </c>
      <c r="W697" s="155" t="s">
        <v>1197</v>
      </c>
    </row>
    <row r="698" spans="19:23" x14ac:dyDescent="0.2">
      <c r="S698" s="155">
        <v>45417</v>
      </c>
      <c r="T698" t="s">
        <v>1753</v>
      </c>
      <c r="U698">
        <v>96321</v>
      </c>
      <c r="W698" s="155" t="s">
        <v>1754</v>
      </c>
    </row>
    <row r="699" spans="19:23" x14ac:dyDescent="0.2">
      <c r="S699" s="155">
        <v>45882</v>
      </c>
      <c r="T699" t="s">
        <v>1961</v>
      </c>
      <c r="U699">
        <v>96321</v>
      </c>
      <c r="W699" s="155" t="s">
        <v>1962</v>
      </c>
    </row>
    <row r="700" spans="19:23" x14ac:dyDescent="0.2">
      <c r="S700" s="155">
        <v>45861</v>
      </c>
      <c r="T700" t="s">
        <v>1931</v>
      </c>
      <c r="U700">
        <v>96321</v>
      </c>
      <c r="W700" s="155" t="s">
        <v>1932</v>
      </c>
    </row>
    <row r="701" spans="19:23" x14ac:dyDescent="0.2">
      <c r="S701" s="155">
        <v>45514</v>
      </c>
      <c r="T701" t="s">
        <v>1811</v>
      </c>
      <c r="U701">
        <v>96321</v>
      </c>
      <c r="W701" s="155" t="s">
        <v>1812</v>
      </c>
    </row>
    <row r="702" spans="19:23" x14ac:dyDescent="0.2">
      <c r="S702" s="155">
        <v>42260</v>
      </c>
      <c r="T702" t="s">
        <v>943</v>
      </c>
      <c r="U702">
        <v>96321</v>
      </c>
      <c r="W702" s="155" t="s">
        <v>944</v>
      </c>
    </row>
    <row r="703" spans="19:23" x14ac:dyDescent="0.2">
      <c r="S703" s="155">
        <v>42832</v>
      </c>
      <c r="T703" t="s">
        <v>1005</v>
      </c>
      <c r="U703">
        <v>96321</v>
      </c>
      <c r="V703" s="6"/>
      <c r="W703" s="155" t="s">
        <v>1003</v>
      </c>
    </row>
    <row r="704" spans="19:23" x14ac:dyDescent="0.2">
      <c r="S704" s="155">
        <v>42107</v>
      </c>
      <c r="T704" t="s">
        <v>850</v>
      </c>
      <c r="U704">
        <v>96321</v>
      </c>
      <c r="V704" s="6"/>
      <c r="W704" s="155" t="s">
        <v>851</v>
      </c>
    </row>
    <row r="705" spans="13:23" x14ac:dyDescent="0.2">
      <c r="S705" s="155">
        <v>45890</v>
      </c>
      <c r="T705" t="s">
        <v>137</v>
      </c>
      <c r="U705">
        <v>96321</v>
      </c>
      <c r="W705" s="155" t="s">
        <v>1969</v>
      </c>
    </row>
    <row r="706" spans="13:23" x14ac:dyDescent="0.2">
      <c r="S706" s="155">
        <v>45304</v>
      </c>
      <c r="T706" t="s">
        <v>1656</v>
      </c>
      <c r="U706">
        <v>96321</v>
      </c>
      <c r="W706" s="155" t="s">
        <v>1657</v>
      </c>
    </row>
    <row r="707" spans="13:23" x14ac:dyDescent="0.2">
      <c r="S707" s="155">
        <v>45313</v>
      </c>
      <c r="T707" t="s">
        <v>1669</v>
      </c>
      <c r="U707">
        <v>96321</v>
      </c>
      <c r="W707" s="155" t="s">
        <v>1657</v>
      </c>
    </row>
    <row r="708" spans="13:23" x14ac:dyDescent="0.2">
      <c r="S708" s="155">
        <v>45317</v>
      </c>
      <c r="T708" t="s">
        <v>1661</v>
      </c>
      <c r="U708">
        <v>96321</v>
      </c>
      <c r="W708" s="155" t="s">
        <v>1662</v>
      </c>
    </row>
    <row r="709" spans="13:23" x14ac:dyDescent="0.2">
      <c r="S709" s="155">
        <v>45307</v>
      </c>
      <c r="T709" t="s">
        <v>1661</v>
      </c>
      <c r="U709">
        <v>96321</v>
      </c>
      <c r="W709" s="155" t="s">
        <v>1662</v>
      </c>
    </row>
    <row r="710" spans="13:23" x14ac:dyDescent="0.2">
      <c r="S710" s="155">
        <v>45386</v>
      </c>
      <c r="T710" t="s">
        <v>1719</v>
      </c>
      <c r="U710">
        <v>96321</v>
      </c>
      <c r="W710" s="155" t="s">
        <v>1720</v>
      </c>
    </row>
    <row r="711" spans="13:23" x14ac:dyDescent="0.2">
      <c r="M711" s="6"/>
      <c r="S711" s="155">
        <v>42108</v>
      </c>
      <c r="T711" t="s">
        <v>852</v>
      </c>
      <c r="U711">
        <v>96321</v>
      </c>
      <c r="V711" s="6"/>
      <c r="W711" s="155" t="s">
        <v>853</v>
      </c>
    </row>
    <row r="712" spans="13:23" x14ac:dyDescent="0.2">
      <c r="S712" s="155">
        <v>48434</v>
      </c>
      <c r="T712" t="s">
        <v>2131</v>
      </c>
      <c r="U712">
        <v>96321</v>
      </c>
      <c r="W712" s="155" t="s">
        <v>2132</v>
      </c>
    </row>
    <row r="713" spans="13:23" x14ac:dyDescent="0.2">
      <c r="S713" s="155">
        <v>48439</v>
      </c>
      <c r="T713" t="s">
        <v>2138</v>
      </c>
      <c r="U713">
        <v>96321</v>
      </c>
      <c r="W713" s="155" t="s">
        <v>2139</v>
      </c>
    </row>
    <row r="714" spans="13:23" x14ac:dyDescent="0.2">
      <c r="S714" s="155">
        <v>55346</v>
      </c>
      <c r="T714" t="s">
        <v>2359</v>
      </c>
      <c r="U714">
        <v>1</v>
      </c>
      <c r="W714" s="155" t="s">
        <v>2360</v>
      </c>
    </row>
    <row r="715" spans="13:23" x14ac:dyDescent="0.2">
      <c r="S715" s="155">
        <v>43652</v>
      </c>
      <c r="T715" t="s">
        <v>1095</v>
      </c>
      <c r="U715">
        <v>96321</v>
      </c>
      <c r="W715" s="155" t="s">
        <v>1096</v>
      </c>
    </row>
    <row r="716" spans="13:23" x14ac:dyDescent="0.2">
      <c r="S716" s="155">
        <v>43655</v>
      </c>
      <c r="T716" t="s">
        <v>1100</v>
      </c>
      <c r="U716">
        <v>96321</v>
      </c>
      <c r="W716" s="155" t="s">
        <v>1101</v>
      </c>
    </row>
    <row r="717" spans="13:23" x14ac:dyDescent="0.2">
      <c r="S717" s="155">
        <v>46009</v>
      </c>
      <c r="T717" t="s">
        <v>2036</v>
      </c>
      <c r="U717">
        <v>96321</v>
      </c>
      <c r="W717" s="155" t="s">
        <v>2037</v>
      </c>
    </row>
    <row r="718" spans="13:23" x14ac:dyDescent="0.2">
      <c r="S718" s="155">
        <v>48749</v>
      </c>
      <c r="T718" t="s">
        <v>2219</v>
      </c>
      <c r="U718">
        <v>96321</v>
      </c>
      <c r="W718" s="155" t="s">
        <v>2220</v>
      </c>
    </row>
    <row r="719" spans="13:23" x14ac:dyDescent="0.2">
      <c r="S719" s="155">
        <v>43437</v>
      </c>
      <c r="T719" t="s">
        <v>1009</v>
      </c>
      <c r="U719">
        <v>96222</v>
      </c>
      <c r="W719" s="155" t="s">
        <v>1010</v>
      </c>
    </row>
    <row r="720" spans="13:23" x14ac:dyDescent="0.2">
      <c r="S720" s="155">
        <v>45263</v>
      </c>
      <c r="T720" t="s">
        <v>1598</v>
      </c>
      <c r="U720">
        <v>96321</v>
      </c>
      <c r="W720" s="155" t="s">
        <v>1596</v>
      </c>
    </row>
    <row r="721" spans="19:23" x14ac:dyDescent="0.2">
      <c r="S721" s="155">
        <v>45053</v>
      </c>
      <c r="T721" t="s">
        <v>1453</v>
      </c>
      <c r="U721">
        <v>96321</v>
      </c>
      <c r="W721" s="155" t="s">
        <v>1454</v>
      </c>
    </row>
    <row r="722" spans="19:23" x14ac:dyDescent="0.2">
      <c r="S722" s="155">
        <v>42271</v>
      </c>
      <c r="T722" t="s">
        <v>947</v>
      </c>
      <c r="U722">
        <v>96321</v>
      </c>
      <c r="W722" s="155" t="s">
        <v>948</v>
      </c>
    </row>
    <row r="723" spans="19:23" x14ac:dyDescent="0.2">
      <c r="S723" s="155">
        <v>45147</v>
      </c>
      <c r="T723" t="s">
        <v>1550</v>
      </c>
      <c r="U723">
        <v>96321</v>
      </c>
      <c r="W723" s="155" t="s">
        <v>948</v>
      </c>
    </row>
    <row r="724" spans="19:23" x14ac:dyDescent="0.2">
      <c r="S724" s="155">
        <v>45354</v>
      </c>
      <c r="T724" t="s">
        <v>1712</v>
      </c>
      <c r="U724">
        <v>96321</v>
      </c>
      <c r="W724" s="155" t="s">
        <v>1713</v>
      </c>
    </row>
    <row r="725" spans="19:23" x14ac:dyDescent="0.2">
      <c r="S725" s="155">
        <v>44409</v>
      </c>
      <c r="T725" t="s">
        <v>1262</v>
      </c>
      <c r="U725">
        <v>96321</v>
      </c>
      <c r="W725" s="155" t="s">
        <v>1263</v>
      </c>
    </row>
    <row r="726" spans="19:23" x14ac:dyDescent="0.2">
      <c r="S726" s="155">
        <v>48768</v>
      </c>
      <c r="T726" t="s">
        <v>2238</v>
      </c>
      <c r="U726">
        <v>96321</v>
      </c>
      <c r="W726" s="155" t="s">
        <v>822</v>
      </c>
    </row>
    <row r="727" spans="19:23" x14ac:dyDescent="0.2">
      <c r="S727" s="155">
        <v>42067</v>
      </c>
      <c r="T727" t="s">
        <v>821</v>
      </c>
      <c r="U727">
        <v>96321</v>
      </c>
      <c r="W727" s="155" t="s">
        <v>822</v>
      </c>
    </row>
    <row r="728" spans="19:23" x14ac:dyDescent="0.2">
      <c r="S728" s="155">
        <v>52736</v>
      </c>
      <c r="T728" t="s">
        <v>2300</v>
      </c>
      <c r="U728">
        <v>1</v>
      </c>
      <c r="W728" s="155" t="s">
        <v>2301</v>
      </c>
    </row>
    <row r="729" spans="19:23" x14ac:dyDescent="0.2">
      <c r="S729" s="155">
        <v>44503</v>
      </c>
      <c r="T729" t="s">
        <v>1326</v>
      </c>
      <c r="U729">
        <v>96321</v>
      </c>
      <c r="W729" s="155" t="s">
        <v>1327</v>
      </c>
    </row>
    <row r="730" spans="19:23" x14ac:dyDescent="0.2">
      <c r="S730" s="155">
        <v>45108</v>
      </c>
      <c r="T730" t="s">
        <v>1495</v>
      </c>
      <c r="U730">
        <v>96321</v>
      </c>
      <c r="W730" s="155" t="s">
        <v>1496</v>
      </c>
    </row>
    <row r="731" spans="19:23" x14ac:dyDescent="0.2">
      <c r="S731" s="155">
        <v>45099</v>
      </c>
      <c r="T731" t="s">
        <v>1485</v>
      </c>
      <c r="U731">
        <v>96321</v>
      </c>
      <c r="W731" s="155" t="s">
        <v>1486</v>
      </c>
    </row>
    <row r="732" spans="19:23" x14ac:dyDescent="0.2">
      <c r="S732" s="155">
        <v>42081</v>
      </c>
      <c r="T732" t="s">
        <v>826</v>
      </c>
      <c r="U732">
        <v>96321</v>
      </c>
      <c r="W732" s="155" t="s">
        <v>827</v>
      </c>
    </row>
    <row r="733" spans="19:23" x14ac:dyDescent="0.2">
      <c r="S733" s="155">
        <v>48757</v>
      </c>
      <c r="T733" t="s">
        <v>2227</v>
      </c>
      <c r="U733">
        <v>96321</v>
      </c>
      <c r="W733" s="155" t="s">
        <v>827</v>
      </c>
    </row>
    <row r="734" spans="19:23" x14ac:dyDescent="0.2">
      <c r="S734" s="155">
        <v>45113</v>
      </c>
      <c r="T734" t="s">
        <v>1501</v>
      </c>
      <c r="U734">
        <v>96321</v>
      </c>
      <c r="W734" s="155" t="s">
        <v>827</v>
      </c>
    </row>
    <row r="735" spans="19:23" x14ac:dyDescent="0.2">
      <c r="S735" s="155">
        <v>45350</v>
      </c>
      <c r="T735" t="s">
        <v>1706</v>
      </c>
      <c r="U735">
        <v>96321</v>
      </c>
      <c r="W735" s="155" t="s">
        <v>1707</v>
      </c>
    </row>
    <row r="736" spans="19:23" x14ac:dyDescent="0.2">
      <c r="S736" s="155">
        <v>48745</v>
      </c>
      <c r="T736" t="s">
        <v>2215</v>
      </c>
      <c r="U736">
        <v>96321</v>
      </c>
      <c r="V736" s="6"/>
      <c r="W736" s="155" t="s">
        <v>1442</v>
      </c>
    </row>
    <row r="737" spans="19:23" x14ac:dyDescent="0.2">
      <c r="S737" s="155">
        <v>45014</v>
      </c>
      <c r="T737" t="s">
        <v>1441</v>
      </c>
      <c r="U737">
        <v>96222</v>
      </c>
      <c r="W737" s="155" t="s">
        <v>1442</v>
      </c>
    </row>
    <row r="738" spans="19:23" x14ac:dyDescent="0.2">
      <c r="S738" s="155">
        <v>45015</v>
      </c>
      <c r="T738" t="s">
        <v>1443</v>
      </c>
      <c r="U738">
        <v>96222</v>
      </c>
      <c r="W738" s="155" t="s">
        <v>1442</v>
      </c>
    </row>
    <row r="739" spans="19:23" x14ac:dyDescent="0.2">
      <c r="S739" s="155">
        <v>45094</v>
      </c>
      <c r="T739" t="s">
        <v>1478</v>
      </c>
      <c r="U739">
        <v>96321</v>
      </c>
      <c r="W739" s="155" t="s">
        <v>1479</v>
      </c>
    </row>
    <row r="740" spans="19:23" x14ac:dyDescent="0.2">
      <c r="S740" s="155">
        <v>45007</v>
      </c>
      <c r="T740" t="s">
        <v>1433</v>
      </c>
      <c r="U740">
        <v>96321</v>
      </c>
      <c r="W740" s="155" t="s">
        <v>844</v>
      </c>
    </row>
    <row r="741" spans="19:23" x14ac:dyDescent="0.2">
      <c r="S741" s="155">
        <v>42102</v>
      </c>
      <c r="T741" t="s">
        <v>843</v>
      </c>
      <c r="U741">
        <v>96321</v>
      </c>
      <c r="W741" s="155" t="s">
        <v>844</v>
      </c>
    </row>
    <row r="742" spans="19:23" x14ac:dyDescent="0.2">
      <c r="S742" s="155">
        <v>41953</v>
      </c>
      <c r="T742" t="s">
        <v>762</v>
      </c>
      <c r="U742">
        <v>96321</v>
      </c>
      <c r="W742" s="155" t="s">
        <v>763</v>
      </c>
    </row>
    <row r="743" spans="19:23" x14ac:dyDescent="0.2">
      <c r="S743" s="155">
        <v>48424</v>
      </c>
      <c r="T743" t="s">
        <v>2115</v>
      </c>
      <c r="U743">
        <v>96321</v>
      </c>
      <c r="W743" s="155" t="s">
        <v>2116</v>
      </c>
    </row>
    <row r="744" spans="19:23" x14ac:dyDescent="0.2">
      <c r="S744" s="155">
        <v>45071</v>
      </c>
      <c r="T744" t="s">
        <v>1459</v>
      </c>
      <c r="U744">
        <v>96321</v>
      </c>
      <c r="W744" s="155" t="s">
        <v>1460</v>
      </c>
    </row>
    <row r="745" spans="19:23" x14ac:dyDescent="0.2">
      <c r="S745" s="155">
        <v>45039</v>
      </c>
      <c r="T745" t="s">
        <v>1447</v>
      </c>
      <c r="U745">
        <v>96321</v>
      </c>
      <c r="W745" s="155" t="s">
        <v>1448</v>
      </c>
    </row>
    <row r="746" spans="19:23" x14ac:dyDescent="0.2">
      <c r="S746" s="155">
        <v>45129</v>
      </c>
      <c r="T746" t="s">
        <v>1447</v>
      </c>
      <c r="U746">
        <v>96321</v>
      </c>
      <c r="W746" s="155" t="s">
        <v>1524</v>
      </c>
    </row>
    <row r="747" spans="19:23" x14ac:dyDescent="0.2">
      <c r="S747" s="155">
        <v>44377</v>
      </c>
      <c r="T747" t="s">
        <v>1225</v>
      </c>
      <c r="U747">
        <v>96321</v>
      </c>
      <c r="W747" s="155" t="s">
        <v>1226</v>
      </c>
    </row>
    <row r="748" spans="19:23" x14ac:dyDescent="0.2">
      <c r="S748" s="155">
        <v>45820</v>
      </c>
      <c r="T748" t="s">
        <v>1884</v>
      </c>
      <c r="U748">
        <v>96321</v>
      </c>
      <c r="W748" s="155" t="s">
        <v>1885</v>
      </c>
    </row>
    <row r="749" spans="19:23" x14ac:dyDescent="0.2">
      <c r="S749" s="155">
        <v>42163</v>
      </c>
      <c r="T749" t="s">
        <v>894</v>
      </c>
      <c r="U749">
        <v>96321</v>
      </c>
      <c r="W749" s="155" t="s">
        <v>895</v>
      </c>
    </row>
    <row r="750" spans="19:23" x14ac:dyDescent="0.2">
      <c r="S750" s="155">
        <v>44584</v>
      </c>
      <c r="T750" t="s">
        <v>1357</v>
      </c>
      <c r="U750">
        <v>96321</v>
      </c>
      <c r="W750" s="155" t="s">
        <v>1357</v>
      </c>
    </row>
    <row r="751" spans="19:23" x14ac:dyDescent="0.2">
      <c r="S751" s="155">
        <v>44979</v>
      </c>
      <c r="T751" t="s">
        <v>1417</v>
      </c>
      <c r="U751">
        <v>96222</v>
      </c>
      <c r="W751" s="155" t="s">
        <v>1418</v>
      </c>
    </row>
    <row r="752" spans="19:23" x14ac:dyDescent="0.2">
      <c r="S752" s="155">
        <v>48752</v>
      </c>
      <c r="T752" t="s">
        <v>2222</v>
      </c>
      <c r="U752">
        <v>96321</v>
      </c>
      <c r="W752" s="155" t="s">
        <v>2223</v>
      </c>
    </row>
    <row r="753" spans="19:23" x14ac:dyDescent="0.2">
      <c r="S753" s="155">
        <v>43810</v>
      </c>
      <c r="T753" t="s">
        <v>1171</v>
      </c>
      <c r="U753">
        <v>96321</v>
      </c>
      <c r="W753" s="155" t="s">
        <v>1172</v>
      </c>
    </row>
    <row r="754" spans="19:23" x14ac:dyDescent="0.2">
      <c r="S754" s="155">
        <v>48765</v>
      </c>
      <c r="T754" t="s">
        <v>2234</v>
      </c>
      <c r="U754">
        <v>96321</v>
      </c>
      <c r="W754" s="155" t="s">
        <v>2235</v>
      </c>
    </row>
    <row r="755" spans="19:23" x14ac:dyDescent="0.2">
      <c r="S755" s="155">
        <v>48746</v>
      </c>
      <c r="T755" t="s">
        <v>2216</v>
      </c>
      <c r="U755">
        <v>96321</v>
      </c>
      <c r="W755" s="155" t="s">
        <v>2217</v>
      </c>
    </row>
    <row r="756" spans="19:23" x14ac:dyDescent="0.2">
      <c r="S756" s="155">
        <v>44404</v>
      </c>
      <c r="T756" t="s">
        <v>507</v>
      </c>
      <c r="U756">
        <v>96321</v>
      </c>
      <c r="W756" s="155" t="s">
        <v>1256</v>
      </c>
    </row>
    <row r="757" spans="19:23" x14ac:dyDescent="0.2">
      <c r="S757" s="155">
        <v>44368</v>
      </c>
      <c r="T757" t="s">
        <v>1215</v>
      </c>
      <c r="U757">
        <v>96321</v>
      </c>
      <c r="W757" s="155" t="s">
        <v>1216</v>
      </c>
    </row>
    <row r="758" spans="19:23" x14ac:dyDescent="0.2">
      <c r="S758" s="155">
        <v>45128</v>
      </c>
      <c r="T758" t="s">
        <v>1522</v>
      </c>
      <c r="U758">
        <v>96222</v>
      </c>
      <c r="W758" s="155" t="s">
        <v>1523</v>
      </c>
    </row>
    <row r="759" spans="19:23" x14ac:dyDescent="0.2">
      <c r="S759" s="155">
        <v>44597</v>
      </c>
      <c r="T759" t="s">
        <v>1367</v>
      </c>
      <c r="U759">
        <v>96321</v>
      </c>
      <c r="W759" s="155" t="s">
        <v>1368</v>
      </c>
    </row>
    <row r="760" spans="19:23" x14ac:dyDescent="0.2">
      <c r="S760" s="155">
        <v>45117</v>
      </c>
      <c r="T760" t="s">
        <v>1505</v>
      </c>
      <c r="U760">
        <v>96321</v>
      </c>
      <c r="W760" s="155" t="s">
        <v>1506</v>
      </c>
    </row>
    <row r="761" spans="19:23" x14ac:dyDescent="0.2">
      <c r="S761" s="155">
        <v>43815</v>
      </c>
      <c r="T761" t="s">
        <v>1178</v>
      </c>
      <c r="U761">
        <v>96321</v>
      </c>
      <c r="W761" s="155" t="s">
        <v>1179</v>
      </c>
    </row>
    <row r="762" spans="19:23" x14ac:dyDescent="0.2">
      <c r="S762" s="155">
        <v>45120</v>
      </c>
      <c r="T762" t="s">
        <v>1510</v>
      </c>
      <c r="U762">
        <v>96321</v>
      </c>
      <c r="W762" s="155" t="s">
        <v>1511</v>
      </c>
    </row>
    <row r="763" spans="19:23" x14ac:dyDescent="0.2">
      <c r="S763" s="155">
        <v>45135</v>
      </c>
      <c r="T763" t="s">
        <v>1531</v>
      </c>
      <c r="U763">
        <v>96321</v>
      </c>
      <c r="W763" s="155" t="s">
        <v>1532</v>
      </c>
    </row>
    <row r="764" spans="19:23" x14ac:dyDescent="0.2">
      <c r="S764" s="155">
        <v>43630</v>
      </c>
      <c r="T764" t="s">
        <v>826</v>
      </c>
      <c r="U764">
        <v>96321</v>
      </c>
      <c r="W764" s="155" t="s">
        <v>1067</v>
      </c>
    </row>
    <row r="765" spans="19:23" x14ac:dyDescent="0.2">
      <c r="S765" s="155">
        <v>43619</v>
      </c>
      <c r="T765" t="s">
        <v>1052</v>
      </c>
      <c r="U765">
        <v>96321</v>
      </c>
      <c r="W765" s="155" t="s">
        <v>1053</v>
      </c>
    </row>
    <row r="766" spans="19:23" x14ac:dyDescent="0.2">
      <c r="S766" s="155">
        <v>45141</v>
      </c>
      <c r="T766" t="s">
        <v>1540</v>
      </c>
      <c r="U766">
        <v>96321</v>
      </c>
      <c r="W766" s="155" t="s">
        <v>1541</v>
      </c>
    </row>
    <row r="767" spans="19:23" x14ac:dyDescent="0.2">
      <c r="S767" s="155">
        <v>45124</v>
      </c>
      <c r="T767" t="s">
        <v>1516</v>
      </c>
      <c r="U767">
        <v>96321</v>
      </c>
      <c r="W767" s="155" t="s">
        <v>1517</v>
      </c>
    </row>
    <row r="768" spans="19:23" x14ac:dyDescent="0.2">
      <c r="S768" s="155">
        <v>44421</v>
      </c>
      <c r="T768" t="s">
        <v>1278</v>
      </c>
      <c r="U768">
        <v>96321</v>
      </c>
      <c r="W768" s="155" t="s">
        <v>1279</v>
      </c>
    </row>
    <row r="769" spans="19:23" x14ac:dyDescent="0.2">
      <c r="S769" s="155">
        <v>45574</v>
      </c>
      <c r="T769" t="s">
        <v>1761</v>
      </c>
      <c r="U769">
        <v>96321</v>
      </c>
      <c r="W769" s="155" t="s">
        <v>1761</v>
      </c>
    </row>
    <row r="770" spans="19:23" x14ac:dyDescent="0.2">
      <c r="S770" s="155">
        <v>45296</v>
      </c>
      <c r="T770" t="s">
        <v>1646</v>
      </c>
      <c r="U770">
        <v>96321</v>
      </c>
      <c r="W770" s="155" t="s">
        <v>1647</v>
      </c>
    </row>
    <row r="771" spans="19:23" x14ac:dyDescent="0.2">
      <c r="S771" s="155">
        <v>45300</v>
      </c>
      <c r="T771" t="s">
        <v>1646</v>
      </c>
      <c r="U771">
        <v>96321</v>
      </c>
      <c r="W771" s="155" t="s">
        <v>1647</v>
      </c>
    </row>
    <row r="772" spans="19:23" x14ac:dyDescent="0.2">
      <c r="S772" s="155">
        <v>45488</v>
      </c>
      <c r="T772" t="s">
        <v>1783</v>
      </c>
      <c r="U772">
        <v>96321</v>
      </c>
      <c r="W772" s="155" t="s">
        <v>1784</v>
      </c>
    </row>
    <row r="773" spans="19:23" x14ac:dyDescent="0.2">
      <c r="S773" s="155">
        <v>52725</v>
      </c>
      <c r="T773" t="s">
        <v>2296</v>
      </c>
      <c r="W773" s="155" t="s">
        <v>2297</v>
      </c>
    </row>
    <row r="774" spans="19:23" x14ac:dyDescent="0.2">
      <c r="S774" s="155">
        <v>52726</v>
      </c>
      <c r="T774" t="s">
        <v>2298</v>
      </c>
      <c r="V774" s="6"/>
      <c r="W774" s="155" t="s">
        <v>2299</v>
      </c>
    </row>
    <row r="775" spans="19:23" x14ac:dyDescent="0.2">
      <c r="S775" s="155">
        <v>40972</v>
      </c>
      <c r="T775" t="s">
        <v>363</v>
      </c>
      <c r="U775">
        <v>96321</v>
      </c>
      <c r="W775" s="155" t="s">
        <v>355</v>
      </c>
    </row>
    <row r="776" spans="19:23" x14ac:dyDescent="0.2">
      <c r="S776" s="155">
        <v>45329</v>
      </c>
      <c r="T776" t="s">
        <v>1682</v>
      </c>
      <c r="U776">
        <v>96321</v>
      </c>
      <c r="W776" s="155" t="s">
        <v>355</v>
      </c>
    </row>
    <row r="777" spans="19:23" x14ac:dyDescent="0.2">
      <c r="S777" s="155">
        <v>45324</v>
      </c>
      <c r="T777" t="s">
        <v>1682</v>
      </c>
      <c r="U777">
        <v>96321</v>
      </c>
      <c r="W777" s="155" t="s">
        <v>355</v>
      </c>
    </row>
    <row r="778" spans="19:23" x14ac:dyDescent="0.2">
      <c r="S778" s="155">
        <v>45904</v>
      </c>
      <c r="T778" t="s">
        <v>1988</v>
      </c>
      <c r="U778">
        <v>96321</v>
      </c>
      <c r="W778" s="155" t="s">
        <v>1989</v>
      </c>
    </row>
    <row r="779" spans="19:23" x14ac:dyDescent="0.2">
      <c r="S779" s="155">
        <v>45011</v>
      </c>
      <c r="T779" t="s">
        <v>1437</v>
      </c>
      <c r="U779">
        <v>96321</v>
      </c>
      <c r="W779" s="155" t="s">
        <v>1438</v>
      </c>
    </row>
    <row r="780" spans="19:23" x14ac:dyDescent="0.2">
      <c r="S780" s="155">
        <v>45144</v>
      </c>
      <c r="T780" t="s">
        <v>1545</v>
      </c>
      <c r="U780">
        <v>96321</v>
      </c>
      <c r="W780" s="155" t="s">
        <v>1546</v>
      </c>
    </row>
    <row r="781" spans="19:23" x14ac:dyDescent="0.2">
      <c r="S781" s="155">
        <v>44589</v>
      </c>
      <c r="T781" t="s">
        <v>1361</v>
      </c>
      <c r="U781">
        <v>96321</v>
      </c>
      <c r="W781" s="155" t="s">
        <v>1362</v>
      </c>
    </row>
    <row r="782" spans="19:23" x14ac:dyDescent="0.2">
      <c r="S782" s="155">
        <v>48416</v>
      </c>
      <c r="T782" t="s">
        <v>2104</v>
      </c>
      <c r="U782">
        <v>96321</v>
      </c>
      <c r="W782" s="155" t="s">
        <v>2105</v>
      </c>
    </row>
    <row r="783" spans="19:23" x14ac:dyDescent="0.2">
      <c r="S783" s="155">
        <v>45314</v>
      </c>
      <c r="T783" t="s">
        <v>1670</v>
      </c>
      <c r="U783">
        <v>96321</v>
      </c>
      <c r="W783" s="155" t="s">
        <v>1671</v>
      </c>
    </row>
    <row r="784" spans="19:23" x14ac:dyDescent="0.2">
      <c r="S784" s="155">
        <v>43667</v>
      </c>
      <c r="T784" t="s">
        <v>1116</v>
      </c>
      <c r="U784">
        <v>96321</v>
      </c>
      <c r="W784" s="155" t="s">
        <v>1117</v>
      </c>
    </row>
    <row r="785" spans="19:23" x14ac:dyDescent="0.2">
      <c r="S785" s="155">
        <v>43827</v>
      </c>
      <c r="T785" t="s">
        <v>1191</v>
      </c>
      <c r="U785">
        <v>96321</v>
      </c>
      <c r="W785" s="155" t="s">
        <v>1192</v>
      </c>
    </row>
    <row r="786" spans="19:23" x14ac:dyDescent="0.2">
      <c r="S786" s="155">
        <v>42092</v>
      </c>
      <c r="T786" t="s">
        <v>834</v>
      </c>
      <c r="U786">
        <v>96321</v>
      </c>
      <c r="W786" s="155" t="s">
        <v>835</v>
      </c>
    </row>
    <row r="787" spans="19:23" x14ac:dyDescent="0.2">
      <c r="S787" s="155">
        <v>47506</v>
      </c>
      <c r="T787" t="s">
        <v>2055</v>
      </c>
      <c r="U787">
        <v>96321</v>
      </c>
      <c r="V787" s="6"/>
      <c r="W787" s="155" t="s">
        <v>2056</v>
      </c>
    </row>
    <row r="788" spans="19:23" x14ac:dyDescent="0.2">
      <c r="S788" s="155">
        <v>45504</v>
      </c>
      <c r="T788" t="s">
        <v>1801</v>
      </c>
      <c r="U788">
        <v>96321</v>
      </c>
      <c r="W788" s="155" t="s">
        <v>1802</v>
      </c>
    </row>
    <row r="789" spans="19:23" x14ac:dyDescent="0.2">
      <c r="S789" s="155">
        <v>46004</v>
      </c>
      <c r="T789" t="s">
        <v>2031</v>
      </c>
      <c r="U789">
        <v>96321</v>
      </c>
      <c r="W789" s="155" t="s">
        <v>2032</v>
      </c>
    </row>
    <row r="790" spans="19:23" x14ac:dyDescent="0.2">
      <c r="S790" s="155">
        <v>42256</v>
      </c>
      <c r="T790" t="s">
        <v>939</v>
      </c>
      <c r="U790">
        <v>96321</v>
      </c>
      <c r="W790" s="155" t="s">
        <v>940</v>
      </c>
    </row>
    <row r="791" spans="19:23" x14ac:dyDescent="0.2">
      <c r="S791" s="155">
        <v>45825</v>
      </c>
      <c r="T791" t="s">
        <v>1890</v>
      </c>
      <c r="U791">
        <v>96321</v>
      </c>
      <c r="W791" s="155" t="s">
        <v>1891</v>
      </c>
    </row>
    <row r="792" spans="19:23" x14ac:dyDescent="0.2">
      <c r="S792" s="155">
        <v>45477</v>
      </c>
      <c r="T792" t="s">
        <v>1768</v>
      </c>
      <c r="U792">
        <v>96321</v>
      </c>
      <c r="W792" s="155" t="s">
        <v>1769</v>
      </c>
    </row>
    <row r="793" spans="19:23" x14ac:dyDescent="0.2">
      <c r="S793" s="155">
        <v>46019</v>
      </c>
      <c r="T793" t="s">
        <v>2044</v>
      </c>
      <c r="U793">
        <v>96321</v>
      </c>
      <c r="W793" s="155" t="s">
        <v>2042</v>
      </c>
    </row>
    <row r="794" spans="19:23" x14ac:dyDescent="0.2">
      <c r="S794" s="155">
        <v>42252</v>
      </c>
      <c r="T794" t="s">
        <v>934</v>
      </c>
      <c r="U794">
        <v>96321</v>
      </c>
      <c r="W794" s="155" t="s">
        <v>935</v>
      </c>
    </row>
    <row r="795" spans="19:23" x14ac:dyDescent="0.2">
      <c r="S795" s="155">
        <v>42813</v>
      </c>
      <c r="T795" t="s">
        <v>996</v>
      </c>
      <c r="U795">
        <v>96321</v>
      </c>
      <c r="W795" s="155" t="s">
        <v>997</v>
      </c>
    </row>
    <row r="796" spans="19:23" x14ac:dyDescent="0.2">
      <c r="S796" s="155">
        <v>47508</v>
      </c>
      <c r="T796" t="s">
        <v>159</v>
      </c>
      <c r="U796">
        <v>96321</v>
      </c>
      <c r="W796" s="155" t="s">
        <v>2058</v>
      </c>
    </row>
    <row r="797" spans="19:23" x14ac:dyDescent="0.2">
      <c r="S797" s="155">
        <v>45887</v>
      </c>
      <c r="T797" t="s">
        <v>1965</v>
      </c>
      <c r="U797">
        <v>96321</v>
      </c>
      <c r="W797" s="155" t="s">
        <v>1966</v>
      </c>
    </row>
    <row r="798" spans="19:23" x14ac:dyDescent="0.2">
      <c r="S798" s="155">
        <v>42205</v>
      </c>
      <c r="T798" t="s">
        <v>909</v>
      </c>
      <c r="U798">
        <v>96321</v>
      </c>
      <c r="W798" s="155" t="s">
        <v>883</v>
      </c>
    </row>
    <row r="799" spans="19:23" x14ac:dyDescent="0.2">
      <c r="S799" s="155">
        <v>40980</v>
      </c>
      <c r="T799" t="s">
        <v>377</v>
      </c>
      <c r="U799">
        <v>96321</v>
      </c>
      <c r="V799" s="6"/>
      <c r="W799" s="155" t="s">
        <v>371</v>
      </c>
    </row>
    <row r="800" spans="19:23" x14ac:dyDescent="0.2">
      <c r="S800" s="155">
        <v>45338</v>
      </c>
      <c r="T800" t="s">
        <v>1696</v>
      </c>
      <c r="U800">
        <v>96321</v>
      </c>
      <c r="W800" s="155" t="s">
        <v>371</v>
      </c>
    </row>
    <row r="801" spans="19:23" x14ac:dyDescent="0.2">
      <c r="S801" s="155">
        <v>45857</v>
      </c>
      <c r="T801" t="s">
        <v>1926</v>
      </c>
      <c r="U801">
        <v>96321</v>
      </c>
      <c r="W801" s="155" t="s">
        <v>1927</v>
      </c>
    </row>
    <row r="802" spans="19:23" x14ac:dyDescent="0.2">
      <c r="S802" s="155">
        <v>44560</v>
      </c>
      <c r="T802" t="s">
        <v>1351</v>
      </c>
      <c r="U802">
        <v>96321</v>
      </c>
      <c r="W802" s="155" t="s">
        <v>1352</v>
      </c>
    </row>
    <row r="803" spans="19:23" x14ac:dyDescent="0.2">
      <c r="S803" s="155">
        <v>45851</v>
      </c>
      <c r="T803" t="s">
        <v>1918</v>
      </c>
      <c r="U803">
        <v>96321</v>
      </c>
      <c r="W803" s="155" t="s">
        <v>1919</v>
      </c>
    </row>
    <row r="804" spans="19:23" x14ac:dyDescent="0.2">
      <c r="S804" s="155">
        <v>44608</v>
      </c>
      <c r="T804" t="s">
        <v>1376</v>
      </c>
      <c r="U804">
        <v>96321</v>
      </c>
      <c r="W804" s="155" t="s">
        <v>1376</v>
      </c>
    </row>
    <row r="805" spans="19:23" x14ac:dyDescent="0.2">
      <c r="S805" s="155">
        <v>45280</v>
      </c>
      <c r="T805" t="s">
        <v>1624</v>
      </c>
      <c r="U805">
        <v>96321</v>
      </c>
      <c r="W805" s="155" t="s">
        <v>1625</v>
      </c>
    </row>
    <row r="806" spans="19:23" x14ac:dyDescent="0.2">
      <c r="S806" s="155">
        <v>46013</v>
      </c>
      <c r="T806" t="s">
        <v>2039</v>
      </c>
      <c r="U806">
        <v>96321</v>
      </c>
      <c r="W806" s="155" t="s">
        <v>2040</v>
      </c>
    </row>
    <row r="807" spans="19:23" x14ac:dyDescent="0.2">
      <c r="S807" s="155">
        <v>45150</v>
      </c>
      <c r="T807" t="s">
        <v>1553</v>
      </c>
      <c r="U807">
        <v>96321</v>
      </c>
      <c r="W807" s="155" t="s">
        <v>1554</v>
      </c>
    </row>
    <row r="808" spans="19:23" x14ac:dyDescent="0.2">
      <c r="S808" s="155">
        <v>55337</v>
      </c>
      <c r="T808" t="s">
        <v>2342</v>
      </c>
      <c r="U808">
        <v>1</v>
      </c>
      <c r="W808" s="155" t="s">
        <v>2343</v>
      </c>
    </row>
    <row r="809" spans="19:23" x14ac:dyDescent="0.2">
      <c r="S809" s="155">
        <v>55338</v>
      </c>
      <c r="T809" t="s">
        <v>2344</v>
      </c>
      <c r="U809">
        <v>1</v>
      </c>
      <c r="W809" s="155" t="s">
        <v>2345</v>
      </c>
    </row>
    <row r="810" spans="19:23" x14ac:dyDescent="0.2">
      <c r="S810" s="155">
        <v>55339</v>
      </c>
      <c r="T810" t="s">
        <v>2346</v>
      </c>
      <c r="U810">
        <v>1</v>
      </c>
      <c r="W810" s="155" t="s">
        <v>2347</v>
      </c>
    </row>
    <row r="811" spans="19:23" x14ac:dyDescent="0.2">
      <c r="S811" s="155">
        <v>42395</v>
      </c>
      <c r="T811" t="s">
        <v>961</v>
      </c>
      <c r="U811">
        <v>96321</v>
      </c>
      <c r="W811" s="155" t="s">
        <v>962</v>
      </c>
    </row>
    <row r="812" spans="19:23" x14ac:dyDescent="0.2">
      <c r="S812" s="155">
        <v>43664</v>
      </c>
      <c r="T812" t="s">
        <v>1112</v>
      </c>
      <c r="U812">
        <v>96321</v>
      </c>
      <c r="W812" s="155" t="s">
        <v>1113</v>
      </c>
    </row>
    <row r="813" spans="19:23" x14ac:dyDescent="0.2">
      <c r="S813" s="155">
        <v>45138</v>
      </c>
      <c r="T813" t="s">
        <v>1536</v>
      </c>
      <c r="U813">
        <v>96321</v>
      </c>
      <c r="V813" s="6"/>
      <c r="W813" s="155" t="s">
        <v>1537</v>
      </c>
    </row>
    <row r="814" spans="19:23" x14ac:dyDescent="0.2">
      <c r="S814" s="155">
        <v>42006</v>
      </c>
      <c r="T814" t="s">
        <v>803</v>
      </c>
      <c r="U814">
        <v>96321</v>
      </c>
      <c r="W814" s="155" t="s">
        <v>804</v>
      </c>
    </row>
    <row r="815" spans="19:23" x14ac:dyDescent="0.2">
      <c r="S815" s="155">
        <v>42197</v>
      </c>
      <c r="T815" t="s">
        <v>903</v>
      </c>
      <c r="U815">
        <v>96321</v>
      </c>
      <c r="W815" s="155" t="s">
        <v>804</v>
      </c>
    </row>
    <row r="816" spans="19:23" x14ac:dyDescent="0.2">
      <c r="S816" s="155">
        <v>45578</v>
      </c>
      <c r="T816" t="s">
        <v>1866</v>
      </c>
      <c r="U816">
        <v>96321</v>
      </c>
      <c r="W816" s="155" t="s">
        <v>1763</v>
      </c>
    </row>
    <row r="817" spans="19:23" x14ac:dyDescent="0.2">
      <c r="S817" s="155">
        <v>45132</v>
      </c>
      <c r="T817" t="s">
        <v>1527</v>
      </c>
      <c r="U817">
        <v>96321</v>
      </c>
      <c r="W817" s="155" t="s">
        <v>1528</v>
      </c>
    </row>
    <row r="818" spans="19:23" x14ac:dyDescent="0.2">
      <c r="S818" s="155">
        <v>45346</v>
      </c>
      <c r="T818" t="s">
        <v>1701</v>
      </c>
      <c r="U818">
        <v>96321</v>
      </c>
      <c r="W818" s="155" t="s">
        <v>1702</v>
      </c>
    </row>
    <row r="819" spans="19:23" x14ac:dyDescent="0.2">
      <c r="S819" s="155">
        <v>45585</v>
      </c>
      <c r="T819" t="s">
        <v>1871</v>
      </c>
      <c r="U819">
        <v>96321</v>
      </c>
      <c r="W819" s="155" t="s">
        <v>1872</v>
      </c>
    </row>
    <row r="820" spans="19:23" x14ac:dyDescent="0.2">
      <c r="S820" s="155">
        <v>41131</v>
      </c>
      <c r="T820" t="s">
        <v>500</v>
      </c>
      <c r="U820">
        <v>96321</v>
      </c>
      <c r="W820" s="155" t="s">
        <v>501</v>
      </c>
    </row>
    <row r="821" spans="19:23" x14ac:dyDescent="0.2">
      <c r="S821" s="155">
        <v>43658</v>
      </c>
      <c r="T821" t="s">
        <v>188</v>
      </c>
      <c r="U821">
        <v>96321</v>
      </c>
      <c r="W821" s="155" t="s">
        <v>1104</v>
      </c>
    </row>
    <row r="822" spans="19:23" x14ac:dyDescent="0.2">
      <c r="S822" s="155">
        <v>44634</v>
      </c>
      <c r="T822" t="s">
        <v>1402</v>
      </c>
      <c r="U822">
        <v>96321</v>
      </c>
      <c r="W822" s="155" t="s">
        <v>1403</v>
      </c>
    </row>
    <row r="823" spans="19:23" x14ac:dyDescent="0.2">
      <c r="S823" s="155">
        <v>44629</v>
      </c>
      <c r="T823" t="s">
        <v>1397</v>
      </c>
      <c r="U823">
        <v>96321</v>
      </c>
      <c r="W823" s="155" t="s">
        <v>1398</v>
      </c>
    </row>
    <row r="824" spans="19:23" x14ac:dyDescent="0.2">
      <c r="S824" s="155">
        <v>42090</v>
      </c>
      <c r="T824" t="s">
        <v>831</v>
      </c>
      <c r="U824">
        <v>96222</v>
      </c>
      <c r="W824" s="155" t="s">
        <v>832</v>
      </c>
    </row>
    <row r="825" spans="19:23" x14ac:dyDescent="0.2">
      <c r="S825" s="155">
        <v>42098</v>
      </c>
      <c r="T825" t="s">
        <v>840</v>
      </c>
      <c r="U825">
        <v>96321</v>
      </c>
      <c r="W825" s="155" t="s">
        <v>832</v>
      </c>
    </row>
    <row r="826" spans="19:23" x14ac:dyDescent="0.2">
      <c r="S826" s="155">
        <v>45483</v>
      </c>
      <c r="T826" t="s">
        <v>1777</v>
      </c>
      <c r="U826">
        <v>96321</v>
      </c>
      <c r="W826" s="155" t="s">
        <v>1778</v>
      </c>
    </row>
    <row r="827" spans="19:23" x14ac:dyDescent="0.2">
      <c r="S827" s="155">
        <v>43580</v>
      </c>
      <c r="T827" t="s">
        <v>1031</v>
      </c>
      <c r="U827">
        <v>96321</v>
      </c>
      <c r="W827" s="155" t="s">
        <v>1032</v>
      </c>
    </row>
    <row r="828" spans="19:23" x14ac:dyDescent="0.2">
      <c r="S828" s="155">
        <v>43583</v>
      </c>
      <c r="T828" t="s">
        <v>1036</v>
      </c>
      <c r="U828">
        <v>96321</v>
      </c>
      <c r="W828" s="155" t="s">
        <v>1037</v>
      </c>
    </row>
    <row r="829" spans="19:23" x14ac:dyDescent="0.2">
      <c r="S829" s="155">
        <v>41158</v>
      </c>
      <c r="T829" t="s">
        <v>514</v>
      </c>
      <c r="U829">
        <v>96321</v>
      </c>
      <c r="W829" s="155" t="s">
        <v>515</v>
      </c>
    </row>
    <row r="830" spans="19:23" x14ac:dyDescent="0.2">
      <c r="S830" s="155">
        <v>43586</v>
      </c>
      <c r="T830" t="s">
        <v>514</v>
      </c>
      <c r="U830">
        <v>96321</v>
      </c>
      <c r="W830" s="155" t="s">
        <v>1041</v>
      </c>
    </row>
    <row r="831" spans="19:23" x14ac:dyDescent="0.2">
      <c r="S831" s="155">
        <v>44495</v>
      </c>
      <c r="T831" t="s">
        <v>1315</v>
      </c>
      <c r="U831">
        <v>96321</v>
      </c>
      <c r="W831" s="155" t="s">
        <v>1316</v>
      </c>
    </row>
    <row r="832" spans="19:23" x14ac:dyDescent="0.2">
      <c r="S832" s="155">
        <v>44615</v>
      </c>
      <c r="T832" t="s">
        <v>1381</v>
      </c>
      <c r="U832">
        <v>96321</v>
      </c>
      <c r="W832" s="155" t="s">
        <v>1382</v>
      </c>
    </row>
    <row r="833" spans="19:23" x14ac:dyDescent="0.2">
      <c r="S833" s="155">
        <v>41970</v>
      </c>
      <c r="T833" t="s">
        <v>786</v>
      </c>
      <c r="U833">
        <v>96321</v>
      </c>
      <c r="W833" s="155" t="s">
        <v>787</v>
      </c>
    </row>
    <row r="834" spans="19:23" x14ac:dyDescent="0.2">
      <c r="S834" s="155">
        <v>43442</v>
      </c>
      <c r="T834" t="s">
        <v>1011</v>
      </c>
      <c r="U834">
        <v>96321</v>
      </c>
      <c r="W834" s="155" t="s">
        <v>963</v>
      </c>
    </row>
    <row r="835" spans="19:23" x14ac:dyDescent="0.2">
      <c r="S835" s="155">
        <v>45403</v>
      </c>
      <c r="T835" t="s">
        <v>1744</v>
      </c>
      <c r="U835">
        <v>96321</v>
      </c>
      <c r="W835" s="155" t="s">
        <v>1745</v>
      </c>
    </row>
    <row r="836" spans="19:23" x14ac:dyDescent="0.2">
      <c r="S836" s="155">
        <v>43698</v>
      </c>
      <c r="T836" t="s">
        <v>1122</v>
      </c>
      <c r="U836">
        <v>96222</v>
      </c>
      <c r="W836" s="155" t="s">
        <v>1123</v>
      </c>
    </row>
    <row r="837" spans="19:23" x14ac:dyDescent="0.2">
      <c r="S837" s="155">
        <v>45167</v>
      </c>
      <c r="T837" t="s">
        <v>1568</v>
      </c>
      <c r="U837">
        <v>96321</v>
      </c>
      <c r="W837" s="155" t="s">
        <v>1569</v>
      </c>
    </row>
    <row r="838" spans="19:23" x14ac:dyDescent="0.2">
      <c r="S838" s="155">
        <v>45170</v>
      </c>
      <c r="T838" t="s">
        <v>1573</v>
      </c>
      <c r="U838">
        <v>96321</v>
      </c>
      <c r="W838" s="155" t="s">
        <v>1574</v>
      </c>
    </row>
    <row r="839" spans="19:23" x14ac:dyDescent="0.2">
      <c r="S839" s="155">
        <v>41962</v>
      </c>
      <c r="T839" t="s">
        <v>774</v>
      </c>
      <c r="U839">
        <v>96321</v>
      </c>
      <c r="W839" s="155" t="s">
        <v>775</v>
      </c>
    </row>
    <row r="840" spans="19:23" x14ac:dyDescent="0.2">
      <c r="S840" s="155">
        <v>41958</v>
      </c>
      <c r="T840" t="s">
        <v>768</v>
      </c>
      <c r="U840">
        <v>96321</v>
      </c>
      <c r="W840" s="155" t="s">
        <v>769</v>
      </c>
    </row>
    <row r="841" spans="19:23" x14ac:dyDescent="0.2">
      <c r="S841" s="155">
        <v>45252</v>
      </c>
      <c r="T841" t="s">
        <v>1584</v>
      </c>
      <c r="U841">
        <v>96321</v>
      </c>
      <c r="W841" s="155" t="s">
        <v>1585</v>
      </c>
    </row>
    <row r="842" spans="19:23" x14ac:dyDescent="0.2">
      <c r="S842" s="155">
        <v>56581</v>
      </c>
      <c r="T842" t="s">
        <v>2531</v>
      </c>
      <c r="W842" s="155" t="s">
        <v>2532</v>
      </c>
    </row>
    <row r="843" spans="19:23" x14ac:dyDescent="0.2">
      <c r="S843" s="155">
        <v>43837</v>
      </c>
      <c r="T843" t="s">
        <v>1201</v>
      </c>
      <c r="U843">
        <v>96321</v>
      </c>
      <c r="W843" s="155" t="s">
        <v>1202</v>
      </c>
    </row>
    <row r="844" spans="19:23" x14ac:dyDescent="0.2">
      <c r="S844" s="155">
        <v>43577</v>
      </c>
      <c r="T844" t="s">
        <v>1026</v>
      </c>
      <c r="U844">
        <v>96321</v>
      </c>
      <c r="W844" s="155" t="s">
        <v>1027</v>
      </c>
    </row>
    <row r="845" spans="19:23" x14ac:dyDescent="0.2">
      <c r="S845" s="155">
        <v>44639</v>
      </c>
      <c r="T845" t="s">
        <v>1407</v>
      </c>
      <c r="U845">
        <v>96321</v>
      </c>
      <c r="W845" s="155" t="s">
        <v>1408</v>
      </c>
    </row>
    <row r="846" spans="19:23" x14ac:dyDescent="0.2">
      <c r="S846" s="155">
        <v>55340</v>
      </c>
      <c r="T846" t="s">
        <v>2348</v>
      </c>
      <c r="U846">
        <v>1</v>
      </c>
      <c r="W846" s="155" t="s">
        <v>1408</v>
      </c>
    </row>
    <row r="847" spans="19:23" x14ac:dyDescent="0.2">
      <c r="S847" s="155">
        <v>42002</v>
      </c>
      <c r="T847" t="s">
        <v>798</v>
      </c>
      <c r="U847">
        <v>96321</v>
      </c>
      <c r="V847" s="6"/>
      <c r="W847" s="155" t="s">
        <v>799</v>
      </c>
    </row>
    <row r="848" spans="19:23" x14ac:dyDescent="0.2">
      <c r="S848" s="155">
        <v>41121</v>
      </c>
      <c r="T848" t="s">
        <v>433</v>
      </c>
      <c r="U848">
        <v>96321</v>
      </c>
      <c r="W848" s="155" t="s">
        <v>451</v>
      </c>
    </row>
    <row r="849" spans="19:23" x14ac:dyDescent="0.2">
      <c r="S849" s="155">
        <v>45582</v>
      </c>
      <c r="T849" t="s">
        <v>1869</v>
      </c>
      <c r="U849">
        <v>96321</v>
      </c>
      <c r="W849" s="155" t="s">
        <v>1749</v>
      </c>
    </row>
    <row r="850" spans="19:23" x14ac:dyDescent="0.2">
      <c r="S850" s="155">
        <v>43822</v>
      </c>
      <c r="T850" t="s">
        <v>1186</v>
      </c>
      <c r="U850">
        <v>96321</v>
      </c>
      <c r="W850" s="155" t="s">
        <v>2407</v>
      </c>
    </row>
    <row r="851" spans="19:23" x14ac:dyDescent="0.2">
      <c r="S851" s="155">
        <v>45873</v>
      </c>
      <c r="T851" t="s">
        <v>1949</v>
      </c>
      <c r="U851">
        <v>96321</v>
      </c>
      <c r="W851" s="155" t="s">
        <v>1950</v>
      </c>
    </row>
    <row r="852" spans="19:23" x14ac:dyDescent="0.2">
      <c r="S852" s="155">
        <v>41462</v>
      </c>
      <c r="T852" t="s">
        <v>663</v>
      </c>
      <c r="U852">
        <v>96321</v>
      </c>
      <c r="W852" s="155" t="s">
        <v>664</v>
      </c>
    </row>
    <row r="853" spans="19:23" x14ac:dyDescent="0.2">
      <c r="S853" s="155">
        <v>55341</v>
      </c>
      <c r="T853" t="s">
        <v>2349</v>
      </c>
      <c r="U853">
        <v>1</v>
      </c>
      <c r="W853" s="155" t="s">
        <v>2350</v>
      </c>
    </row>
    <row r="854" spans="19:23" x14ac:dyDescent="0.2">
      <c r="S854" s="155">
        <v>55342</v>
      </c>
      <c r="T854" t="s">
        <v>2351</v>
      </c>
      <c r="U854">
        <v>1</v>
      </c>
      <c r="W854" s="155" t="s">
        <v>2352</v>
      </c>
    </row>
    <row r="855" spans="19:23" x14ac:dyDescent="0.2">
      <c r="S855" s="155">
        <v>45390</v>
      </c>
      <c r="T855" t="s">
        <v>1725</v>
      </c>
      <c r="U855">
        <v>96321</v>
      </c>
      <c r="W855" s="155" t="s">
        <v>1726</v>
      </c>
    </row>
    <row r="856" spans="19:23" x14ac:dyDescent="0.2">
      <c r="S856" s="155">
        <v>43589</v>
      </c>
      <c r="T856" t="s">
        <v>1045</v>
      </c>
      <c r="U856">
        <v>96321</v>
      </c>
      <c r="W856" s="155" t="s">
        <v>1046</v>
      </c>
    </row>
    <row r="857" spans="19:23" x14ac:dyDescent="0.2">
      <c r="S857" s="155">
        <v>42110</v>
      </c>
      <c r="T857" t="s">
        <v>856</v>
      </c>
      <c r="U857">
        <v>96321</v>
      </c>
      <c r="W857" s="155" t="s">
        <v>857</v>
      </c>
    </row>
    <row r="858" spans="19:23" x14ac:dyDescent="0.2">
      <c r="S858" s="155">
        <v>43640</v>
      </c>
      <c r="T858" t="s">
        <v>1080</v>
      </c>
      <c r="U858">
        <v>96321</v>
      </c>
      <c r="W858" s="155" t="s">
        <v>1081</v>
      </c>
    </row>
    <row r="859" spans="19:23" x14ac:dyDescent="0.2">
      <c r="S859" s="155">
        <v>43805</v>
      </c>
      <c r="T859" t="s">
        <v>1163</v>
      </c>
      <c r="U859">
        <v>96321</v>
      </c>
      <c r="W859" s="155" t="s">
        <v>1164</v>
      </c>
    </row>
    <row r="860" spans="19:23" x14ac:dyDescent="0.2">
      <c r="S860" s="155">
        <v>45246</v>
      </c>
      <c r="T860" t="s">
        <v>1579</v>
      </c>
      <c r="U860">
        <v>96321</v>
      </c>
      <c r="W860" s="155" t="s">
        <v>1580</v>
      </c>
    </row>
    <row r="861" spans="19:23" x14ac:dyDescent="0.2">
      <c r="S861" s="155">
        <v>42125</v>
      </c>
      <c r="T861" t="s">
        <v>866</v>
      </c>
      <c r="U861">
        <v>96321</v>
      </c>
      <c r="W861" s="155" t="s">
        <v>867</v>
      </c>
    </row>
    <row r="862" spans="19:23" x14ac:dyDescent="0.2">
      <c r="S862" s="155">
        <v>42240</v>
      </c>
      <c r="T862" t="s">
        <v>929</v>
      </c>
      <c r="U862">
        <v>96321</v>
      </c>
      <c r="W862" s="155" t="s">
        <v>930</v>
      </c>
    </row>
    <row r="863" spans="19:23" x14ac:dyDescent="0.2">
      <c r="S863" s="155">
        <v>42233</v>
      </c>
      <c r="T863" t="s">
        <v>925</v>
      </c>
      <c r="U863">
        <v>96321</v>
      </c>
      <c r="W863" s="155" t="s">
        <v>926</v>
      </c>
    </row>
    <row r="864" spans="19:23" x14ac:dyDescent="0.2">
      <c r="S864" s="155">
        <v>45480</v>
      </c>
      <c r="T864" t="s">
        <v>1772</v>
      </c>
      <c r="U864">
        <v>96321</v>
      </c>
      <c r="W864" s="155" t="s">
        <v>1773</v>
      </c>
    </row>
    <row r="865" spans="19:23" x14ac:dyDescent="0.2">
      <c r="S865" s="155">
        <v>46000</v>
      </c>
      <c r="T865" t="s">
        <v>2026</v>
      </c>
      <c r="U865">
        <v>96321</v>
      </c>
      <c r="W865" s="155" t="s">
        <v>2027</v>
      </c>
    </row>
    <row r="866" spans="19:23" x14ac:dyDescent="0.2">
      <c r="S866" s="155">
        <v>40992</v>
      </c>
      <c r="T866" t="s">
        <v>390</v>
      </c>
      <c r="U866">
        <v>96321</v>
      </c>
      <c r="V866" s="6"/>
      <c r="W866" s="155" t="s">
        <v>384</v>
      </c>
    </row>
    <row r="867" spans="19:23" x14ac:dyDescent="0.2">
      <c r="S867" s="155">
        <v>41000</v>
      </c>
      <c r="T867" t="s">
        <v>422</v>
      </c>
      <c r="U867">
        <v>96321</v>
      </c>
      <c r="W867" s="155" t="s">
        <v>423</v>
      </c>
    </row>
    <row r="868" spans="19:23" x14ac:dyDescent="0.2">
      <c r="S868" s="155">
        <v>42106</v>
      </c>
      <c r="T868" t="s">
        <v>848</v>
      </c>
      <c r="U868">
        <v>96321</v>
      </c>
      <c r="W868" s="155" t="s">
        <v>849</v>
      </c>
    </row>
    <row r="869" spans="19:23" x14ac:dyDescent="0.2">
      <c r="S869" s="155">
        <v>48469</v>
      </c>
      <c r="T869" t="s">
        <v>2158</v>
      </c>
      <c r="U869">
        <v>96321</v>
      </c>
      <c r="W869" s="155" t="s">
        <v>2159</v>
      </c>
    </row>
    <row r="870" spans="19:23" x14ac:dyDescent="0.2">
      <c r="S870" s="155">
        <v>45879</v>
      </c>
      <c r="T870" t="s">
        <v>1956</v>
      </c>
      <c r="U870">
        <v>96321</v>
      </c>
      <c r="W870" s="155" t="s">
        <v>1957</v>
      </c>
    </row>
    <row r="871" spans="19:23" x14ac:dyDescent="0.2">
      <c r="S871" s="155">
        <v>44602</v>
      </c>
      <c r="T871" t="s">
        <v>1371</v>
      </c>
      <c r="U871">
        <v>96321</v>
      </c>
      <c r="W871" s="155" t="s">
        <v>1372</v>
      </c>
    </row>
    <row r="872" spans="19:23" x14ac:dyDescent="0.2">
      <c r="S872" s="155">
        <v>44620</v>
      </c>
      <c r="T872" t="s">
        <v>1388</v>
      </c>
      <c r="U872">
        <v>96321</v>
      </c>
      <c r="W872" s="155" t="s">
        <v>1389</v>
      </c>
    </row>
    <row r="873" spans="19:23" x14ac:dyDescent="0.2">
      <c r="S873" s="155">
        <v>43634</v>
      </c>
      <c r="T873" t="s">
        <v>1072</v>
      </c>
      <c r="U873">
        <v>96321</v>
      </c>
      <c r="W873" s="155" t="s">
        <v>1073</v>
      </c>
    </row>
    <row r="874" spans="19:23" x14ac:dyDescent="0.2">
      <c r="S874" s="155">
        <v>45287</v>
      </c>
      <c r="T874" t="s">
        <v>1634</v>
      </c>
      <c r="U874">
        <v>96321</v>
      </c>
      <c r="W874" s="155" t="s">
        <v>1635</v>
      </c>
    </row>
    <row r="875" spans="19:23" x14ac:dyDescent="0.2">
      <c r="S875" s="155">
        <v>45273</v>
      </c>
      <c r="T875" t="s">
        <v>1613</v>
      </c>
      <c r="U875">
        <v>96321</v>
      </c>
      <c r="W875" s="155" t="s">
        <v>1614</v>
      </c>
    </row>
    <row r="876" spans="19:23" x14ac:dyDescent="0.2">
      <c r="S876" s="155">
        <v>48682</v>
      </c>
      <c r="T876" t="s">
        <v>2207</v>
      </c>
      <c r="U876">
        <v>96321</v>
      </c>
      <c r="W876" s="155" t="s">
        <v>2093</v>
      </c>
    </row>
    <row r="877" spans="19:23" x14ac:dyDescent="0.2">
      <c r="S877" s="155">
        <v>44399</v>
      </c>
      <c r="T877" t="s">
        <v>1252</v>
      </c>
      <c r="U877">
        <v>96321</v>
      </c>
      <c r="W877" s="155" t="s">
        <v>1250</v>
      </c>
    </row>
    <row r="878" spans="19:23" x14ac:dyDescent="0.2">
      <c r="S878" s="155">
        <v>48438</v>
      </c>
      <c r="T878" t="s">
        <v>2136</v>
      </c>
      <c r="U878">
        <v>96321</v>
      </c>
      <c r="W878" s="155" t="s">
        <v>2137</v>
      </c>
    </row>
    <row r="879" spans="19:23" x14ac:dyDescent="0.2">
      <c r="S879" s="155">
        <v>45493</v>
      </c>
      <c r="T879" t="s">
        <v>1788</v>
      </c>
      <c r="U879">
        <v>96321</v>
      </c>
      <c r="W879" s="155" t="s">
        <v>1789</v>
      </c>
    </row>
    <row r="880" spans="19:23" x14ac:dyDescent="0.2">
      <c r="S880" s="155">
        <v>48431</v>
      </c>
      <c r="T880" t="s">
        <v>2126</v>
      </c>
      <c r="U880">
        <v>96321</v>
      </c>
      <c r="W880" s="155" t="s">
        <v>2127</v>
      </c>
    </row>
    <row r="881" spans="19:23" x14ac:dyDescent="0.2">
      <c r="S881" s="155">
        <v>46005</v>
      </c>
      <c r="T881" t="s">
        <v>2033</v>
      </c>
      <c r="U881">
        <v>96321</v>
      </c>
      <c r="W881" s="155" t="s">
        <v>2034</v>
      </c>
    </row>
    <row r="882" spans="19:23" x14ac:dyDescent="0.2">
      <c r="S882" s="155">
        <v>45496</v>
      </c>
      <c r="T882" t="s">
        <v>1793</v>
      </c>
      <c r="U882">
        <v>96321</v>
      </c>
      <c r="W882" s="155" t="s">
        <v>1794</v>
      </c>
    </row>
    <row r="883" spans="19:23" x14ac:dyDescent="0.2">
      <c r="S883" s="155">
        <v>44391</v>
      </c>
      <c r="T883" t="s">
        <v>1241</v>
      </c>
      <c r="U883">
        <v>96321</v>
      </c>
      <c r="W883" s="155" t="s">
        <v>1242</v>
      </c>
    </row>
    <row r="884" spans="19:23" x14ac:dyDescent="0.2">
      <c r="S884" s="155">
        <v>44394</v>
      </c>
      <c r="T884" t="s">
        <v>1245</v>
      </c>
      <c r="U884">
        <v>96321</v>
      </c>
      <c r="W884" s="155" t="s">
        <v>1246</v>
      </c>
    </row>
    <row r="885" spans="19:23" x14ac:dyDescent="0.2">
      <c r="S885" s="155">
        <v>41400</v>
      </c>
      <c r="T885" t="s">
        <v>656</v>
      </c>
      <c r="U885">
        <v>96222</v>
      </c>
      <c r="W885" s="155" t="s">
        <v>657</v>
      </c>
    </row>
    <row r="886" spans="19:23" x14ac:dyDescent="0.2">
      <c r="S886" s="155">
        <v>44175</v>
      </c>
      <c r="T886" t="s">
        <v>656</v>
      </c>
      <c r="U886">
        <v>96321</v>
      </c>
      <c r="W886" s="155" t="s">
        <v>657</v>
      </c>
    </row>
    <row r="887" spans="19:23" x14ac:dyDescent="0.2">
      <c r="S887" s="155">
        <v>55347</v>
      </c>
      <c r="T887" t="s">
        <v>2361</v>
      </c>
      <c r="U887">
        <v>1</v>
      </c>
      <c r="W887" s="155" t="s">
        <v>2418</v>
      </c>
    </row>
    <row r="888" spans="19:23" x14ac:dyDescent="0.2">
      <c r="S888" s="155">
        <v>55348</v>
      </c>
      <c r="T888" t="s">
        <v>2362</v>
      </c>
      <c r="U888">
        <v>1</v>
      </c>
      <c r="W888" s="155" t="s">
        <v>2419</v>
      </c>
    </row>
    <row r="889" spans="19:23" x14ac:dyDescent="0.2">
      <c r="S889" s="155">
        <v>55349</v>
      </c>
      <c r="T889" t="s">
        <v>2363</v>
      </c>
      <c r="U889">
        <v>1</v>
      </c>
      <c r="W889" s="155" t="s">
        <v>2420</v>
      </c>
    </row>
    <row r="890" spans="19:23" x14ac:dyDescent="0.2">
      <c r="S890" s="155">
        <v>55350</v>
      </c>
      <c r="T890" t="s">
        <v>2364</v>
      </c>
      <c r="U890">
        <v>1</v>
      </c>
      <c r="W890" s="155" t="s">
        <v>2421</v>
      </c>
    </row>
    <row r="891" spans="19:23" x14ac:dyDescent="0.2">
      <c r="S891" s="155">
        <v>55351</v>
      </c>
      <c r="T891" t="s">
        <v>2365</v>
      </c>
      <c r="U891">
        <v>1</v>
      </c>
      <c r="W891" s="155" t="s">
        <v>2422</v>
      </c>
    </row>
    <row r="892" spans="19:23" x14ac:dyDescent="0.2">
      <c r="S892" s="155">
        <v>55352</v>
      </c>
      <c r="T892" t="s">
        <v>2366</v>
      </c>
      <c r="U892">
        <v>1</v>
      </c>
      <c r="V892" s="6"/>
      <c r="W892" s="155" t="s">
        <v>2423</v>
      </c>
    </row>
    <row r="893" spans="19:23" x14ac:dyDescent="0.2">
      <c r="S893" s="155">
        <v>42126</v>
      </c>
      <c r="T893" t="s">
        <v>868</v>
      </c>
      <c r="U893">
        <v>96321</v>
      </c>
      <c r="W893" s="155" t="s">
        <v>869</v>
      </c>
    </row>
    <row r="894" spans="19:23" x14ac:dyDescent="0.2">
      <c r="S894" s="155">
        <v>55531</v>
      </c>
      <c r="T894" t="s">
        <v>2493</v>
      </c>
      <c r="V894" t="s">
        <v>2494</v>
      </c>
      <c r="W894" s="155" t="s">
        <v>2495</v>
      </c>
    </row>
    <row r="895" spans="19:23" x14ac:dyDescent="0.2">
      <c r="S895" s="155">
        <v>55532</v>
      </c>
      <c r="T895" t="s">
        <v>2496</v>
      </c>
      <c r="V895" t="s">
        <v>2497</v>
      </c>
      <c r="W895" s="155" t="s">
        <v>2495</v>
      </c>
    </row>
    <row r="896" spans="19:23" x14ac:dyDescent="0.2">
      <c r="S896" s="155">
        <v>55533</v>
      </c>
      <c r="T896" t="s">
        <v>2498</v>
      </c>
      <c r="V896" t="s">
        <v>2499</v>
      </c>
      <c r="W896" s="155" t="s">
        <v>2495</v>
      </c>
    </row>
    <row r="897" spans="19:23" x14ac:dyDescent="0.2">
      <c r="S897" s="155">
        <v>55534</v>
      </c>
      <c r="T897" t="s">
        <v>2500</v>
      </c>
      <c r="V897" t="s">
        <v>2499</v>
      </c>
      <c r="W897" s="155" t="s">
        <v>2495</v>
      </c>
    </row>
    <row r="898" spans="19:23" x14ac:dyDescent="0.2">
      <c r="S898" s="155">
        <v>45085</v>
      </c>
      <c r="T898" t="s">
        <v>1472</v>
      </c>
      <c r="U898">
        <v>96321</v>
      </c>
      <c r="W898" s="155" t="s">
        <v>1473</v>
      </c>
    </row>
    <row r="899" spans="19:23" x14ac:dyDescent="0.2">
      <c r="S899" s="155">
        <v>48463</v>
      </c>
      <c r="T899" t="s">
        <v>2151</v>
      </c>
      <c r="U899">
        <v>96321</v>
      </c>
      <c r="W899" s="155" t="s">
        <v>2152</v>
      </c>
    </row>
    <row r="900" spans="19:23" x14ac:dyDescent="0.2">
      <c r="S900" s="155">
        <v>48426</v>
      </c>
      <c r="T900" t="s">
        <v>2119</v>
      </c>
      <c r="U900">
        <v>96222</v>
      </c>
      <c r="W900" s="155" t="s">
        <v>2120</v>
      </c>
    </row>
    <row r="901" spans="19:23" x14ac:dyDescent="0.2">
      <c r="S901" s="155">
        <v>48400</v>
      </c>
      <c r="T901" t="s">
        <v>2089</v>
      </c>
      <c r="U901">
        <v>96222</v>
      </c>
      <c r="W901" s="155" t="s">
        <v>2090</v>
      </c>
    </row>
    <row r="902" spans="19:23" x14ac:dyDescent="0.2">
      <c r="S902" s="155">
        <v>48425</v>
      </c>
      <c r="T902" t="s">
        <v>2117</v>
      </c>
      <c r="U902">
        <v>96321</v>
      </c>
      <c r="W902" s="155" t="s">
        <v>2118</v>
      </c>
    </row>
    <row r="903" spans="19:23" x14ac:dyDescent="0.2">
      <c r="S903" s="155">
        <v>45266</v>
      </c>
      <c r="T903" t="s">
        <v>1602</v>
      </c>
      <c r="U903">
        <v>96321</v>
      </c>
      <c r="W903" s="155" t="s">
        <v>1603</v>
      </c>
    </row>
    <row r="904" spans="19:23" x14ac:dyDescent="0.2">
      <c r="S904" s="155">
        <v>48399</v>
      </c>
      <c r="T904" t="s">
        <v>2087</v>
      </c>
      <c r="U904">
        <v>96222</v>
      </c>
      <c r="W904" s="155" t="s">
        <v>2088</v>
      </c>
    </row>
    <row r="905" spans="19:23" x14ac:dyDescent="0.2">
      <c r="S905" s="155">
        <v>48866</v>
      </c>
      <c r="T905" t="s">
        <v>952</v>
      </c>
      <c r="U905">
        <v>96321</v>
      </c>
      <c r="W905" s="155" t="s">
        <v>2242</v>
      </c>
    </row>
    <row r="906" spans="19:23" x14ac:dyDescent="0.2">
      <c r="S906" s="155">
        <v>45394</v>
      </c>
      <c r="T906" t="s">
        <v>1731</v>
      </c>
      <c r="U906">
        <v>96321</v>
      </c>
      <c r="W906" s="155" t="s">
        <v>1732</v>
      </c>
    </row>
    <row r="907" spans="19:23" x14ac:dyDescent="0.2">
      <c r="S907" s="155">
        <v>44549</v>
      </c>
      <c r="T907" t="s">
        <v>1338</v>
      </c>
      <c r="U907">
        <v>96222</v>
      </c>
      <c r="W907" s="155" t="s">
        <v>980</v>
      </c>
    </row>
    <row r="908" spans="19:23" x14ac:dyDescent="0.2">
      <c r="S908" s="155">
        <v>44545</v>
      </c>
      <c r="T908" t="s">
        <v>1338</v>
      </c>
      <c r="U908">
        <v>96321</v>
      </c>
      <c r="W908" s="155" t="s">
        <v>980</v>
      </c>
    </row>
    <row r="909" spans="19:23" x14ac:dyDescent="0.2">
      <c r="S909" s="155">
        <v>44514</v>
      </c>
      <c r="T909" t="s">
        <v>1338</v>
      </c>
      <c r="U909">
        <v>96321</v>
      </c>
      <c r="W909" s="155" t="s">
        <v>980</v>
      </c>
    </row>
    <row r="910" spans="19:23" x14ac:dyDescent="0.2">
      <c r="S910" s="155">
        <v>44556</v>
      </c>
      <c r="T910" t="s">
        <v>1338</v>
      </c>
      <c r="U910">
        <v>96321</v>
      </c>
      <c r="W910" s="155" t="s">
        <v>980</v>
      </c>
    </row>
    <row r="911" spans="19:23" x14ac:dyDescent="0.2">
      <c r="S911" s="155">
        <v>44418</v>
      </c>
      <c r="T911" t="s">
        <v>1275</v>
      </c>
      <c r="U911">
        <v>96321</v>
      </c>
      <c r="W911" s="155" t="s">
        <v>1276</v>
      </c>
    </row>
    <row r="912" spans="19:23" x14ac:dyDescent="0.2">
      <c r="S912" s="155">
        <v>41491</v>
      </c>
      <c r="T912" t="s">
        <v>687</v>
      </c>
      <c r="U912">
        <v>96321</v>
      </c>
      <c r="W912" s="155" t="s">
        <v>619</v>
      </c>
    </row>
    <row r="913" spans="19:23" x14ac:dyDescent="0.2">
      <c r="S913" s="155">
        <v>44486</v>
      </c>
      <c r="T913" t="s">
        <v>1303</v>
      </c>
      <c r="U913">
        <v>96321</v>
      </c>
      <c r="W913" s="155" t="s">
        <v>1304</v>
      </c>
    </row>
    <row r="914" spans="19:23" x14ac:dyDescent="0.2">
      <c r="S914" s="155">
        <v>44499</v>
      </c>
      <c r="T914" t="s">
        <v>1321</v>
      </c>
      <c r="U914">
        <v>96321</v>
      </c>
      <c r="W914" s="155" t="s">
        <v>1322</v>
      </c>
    </row>
    <row r="915" spans="19:23" x14ac:dyDescent="0.2">
      <c r="S915" s="155">
        <v>45845</v>
      </c>
      <c r="T915" t="s">
        <v>1913</v>
      </c>
      <c r="U915">
        <v>96321</v>
      </c>
      <c r="W915" s="155" t="s">
        <v>1914</v>
      </c>
    </row>
    <row r="916" spans="19:23" x14ac:dyDescent="0.2">
      <c r="S916" s="155">
        <v>55344</v>
      </c>
      <c r="T916" t="s">
        <v>2355</v>
      </c>
      <c r="U916">
        <v>1</v>
      </c>
      <c r="W916" s="155" t="s">
        <v>2356</v>
      </c>
    </row>
    <row r="917" spans="19:23" x14ac:dyDescent="0.2">
      <c r="S917" s="155">
        <v>55343</v>
      </c>
      <c r="T917" t="s">
        <v>2353</v>
      </c>
      <c r="U917">
        <v>1</v>
      </c>
      <c r="W917" s="155" t="s">
        <v>2354</v>
      </c>
    </row>
    <row r="918" spans="19:23" x14ac:dyDescent="0.2">
      <c r="S918" s="155">
        <v>45501</v>
      </c>
      <c r="T918" t="s">
        <v>1798</v>
      </c>
      <c r="U918">
        <v>96321</v>
      </c>
      <c r="W918" s="155" t="s">
        <v>1796</v>
      </c>
    </row>
    <row r="919" spans="19:23" x14ac:dyDescent="0.2">
      <c r="S919" s="155">
        <v>40996</v>
      </c>
      <c r="T919" t="s">
        <v>406</v>
      </c>
      <c r="U919">
        <v>96321</v>
      </c>
      <c r="W919" s="155" t="s">
        <v>407</v>
      </c>
    </row>
    <row r="920" spans="19:23" x14ac:dyDescent="0.2">
      <c r="S920" s="155">
        <v>41471</v>
      </c>
      <c r="T920" t="s">
        <v>668</v>
      </c>
      <c r="U920">
        <v>96321</v>
      </c>
      <c r="W920" s="155" t="s">
        <v>192</v>
      </c>
    </row>
    <row r="921" spans="19:23" x14ac:dyDescent="0.2">
      <c r="S921" s="155">
        <v>41478</v>
      </c>
      <c r="T921" t="s">
        <v>674</v>
      </c>
      <c r="U921">
        <v>96321</v>
      </c>
      <c r="V921" s="6"/>
      <c r="W921" s="155" t="s">
        <v>192</v>
      </c>
    </row>
    <row r="922" spans="19:23" x14ac:dyDescent="0.2">
      <c r="S922" s="155">
        <v>41484</v>
      </c>
      <c r="T922" t="s">
        <v>680</v>
      </c>
      <c r="U922">
        <v>96321</v>
      </c>
      <c r="W922" s="155" t="s">
        <v>578</v>
      </c>
    </row>
    <row r="923" spans="19:23" x14ac:dyDescent="0.2">
      <c r="S923" s="155">
        <v>45399</v>
      </c>
      <c r="T923" t="s">
        <v>1738</v>
      </c>
      <c r="U923">
        <v>96321</v>
      </c>
      <c r="W923" s="155" t="s">
        <v>1739</v>
      </c>
    </row>
    <row r="924" spans="19:23" x14ac:dyDescent="0.2">
      <c r="S924" s="155">
        <v>45421</v>
      </c>
      <c r="T924" t="s">
        <v>1758</v>
      </c>
      <c r="U924">
        <v>96321</v>
      </c>
      <c r="W924" s="155" t="s">
        <v>1758</v>
      </c>
    </row>
    <row r="925" spans="19:23" x14ac:dyDescent="0.2">
      <c r="S925" s="155">
        <v>45829</v>
      </c>
      <c r="T925" t="s">
        <v>1894</v>
      </c>
      <c r="U925">
        <v>96321</v>
      </c>
      <c r="W925" s="155" t="s">
        <v>1895</v>
      </c>
    </row>
    <row r="926" spans="19:23" x14ac:dyDescent="0.2">
      <c r="S926" s="155">
        <v>45256</v>
      </c>
      <c r="T926" t="s">
        <v>1590</v>
      </c>
      <c r="U926">
        <v>96321</v>
      </c>
      <c r="W926" s="155" t="s">
        <v>1591</v>
      </c>
    </row>
    <row r="927" spans="19:23" x14ac:dyDescent="0.2">
      <c r="S927" s="155">
        <v>45510</v>
      </c>
      <c r="T927" t="s">
        <v>1807</v>
      </c>
      <c r="U927">
        <v>96321</v>
      </c>
      <c r="W927" s="155" t="s">
        <v>1808</v>
      </c>
    </row>
    <row r="928" spans="19:23" x14ac:dyDescent="0.2">
      <c r="S928" s="155">
        <v>48761</v>
      </c>
      <c r="T928" t="s">
        <v>2230</v>
      </c>
      <c r="U928">
        <v>96321</v>
      </c>
      <c r="V928" s="6"/>
      <c r="W928" s="155" t="s">
        <v>2231</v>
      </c>
    </row>
    <row r="929" spans="19:23" x14ac:dyDescent="0.2">
      <c r="S929" s="155">
        <v>41146</v>
      </c>
      <c r="T929" t="s">
        <v>507</v>
      </c>
      <c r="U929">
        <v>96321</v>
      </c>
      <c r="W929" s="155" t="s">
        <v>508</v>
      </c>
    </row>
    <row r="930" spans="19:23" x14ac:dyDescent="0.2">
      <c r="S930" s="155">
        <v>45156</v>
      </c>
      <c r="T930" t="s">
        <v>1561</v>
      </c>
      <c r="U930">
        <v>96321</v>
      </c>
      <c r="W930" s="155" t="s">
        <v>1562</v>
      </c>
    </row>
    <row r="931" spans="19:23" x14ac:dyDescent="0.2">
      <c r="S931" s="155">
        <v>44626</v>
      </c>
      <c r="T931" t="s">
        <v>1393</v>
      </c>
      <c r="U931">
        <v>96321</v>
      </c>
      <c r="W931" s="155" t="s">
        <v>1394</v>
      </c>
    </row>
    <row r="932" spans="19:23" x14ac:dyDescent="0.2">
      <c r="S932" s="155">
        <v>45838</v>
      </c>
      <c r="T932" t="s">
        <v>1904</v>
      </c>
      <c r="U932">
        <v>96321</v>
      </c>
      <c r="W932" s="155" t="s">
        <v>1905</v>
      </c>
    </row>
    <row r="933" spans="19:23" x14ac:dyDescent="0.2">
      <c r="S933" s="155">
        <v>48522</v>
      </c>
      <c r="T933" t="s">
        <v>2193</v>
      </c>
      <c r="U933">
        <v>96321</v>
      </c>
      <c r="W933" s="155" t="s">
        <v>2194</v>
      </c>
    </row>
    <row r="934" spans="19:23" x14ac:dyDescent="0.2">
      <c r="S934" s="155">
        <v>45102</v>
      </c>
      <c r="T934" t="s">
        <v>1490</v>
      </c>
      <c r="U934">
        <v>96321</v>
      </c>
      <c r="W934" s="155" t="s">
        <v>1490</v>
      </c>
    </row>
    <row r="935" spans="19:23" x14ac:dyDescent="0.2">
      <c r="S935" s="155">
        <v>44258</v>
      </c>
      <c r="T935" t="s">
        <v>1209</v>
      </c>
      <c r="U935">
        <v>96321</v>
      </c>
      <c r="W935" s="155" t="s">
        <v>1209</v>
      </c>
    </row>
    <row r="936" spans="19:23" x14ac:dyDescent="0.2">
      <c r="S936" s="155">
        <v>41966</v>
      </c>
      <c r="T936" t="s">
        <v>780</v>
      </c>
      <c r="U936">
        <v>96321</v>
      </c>
      <c r="W936" s="155" t="s">
        <v>781</v>
      </c>
    </row>
    <row r="937" spans="19:23" x14ac:dyDescent="0.2">
      <c r="S937" s="155">
        <v>43444</v>
      </c>
      <c r="T937" t="s">
        <v>1013</v>
      </c>
      <c r="U937">
        <v>96321</v>
      </c>
    </row>
    <row r="938" spans="19:23" x14ac:dyDescent="0.2">
      <c r="S938" s="155">
        <v>2110</v>
      </c>
      <c r="T938" t="s">
        <v>273</v>
      </c>
      <c r="U938">
        <v>96222</v>
      </c>
      <c r="W938" s="155" t="s">
        <v>274</v>
      </c>
    </row>
    <row r="939" spans="19:23" x14ac:dyDescent="0.2">
      <c r="S939" s="155">
        <v>2111</v>
      </c>
      <c r="T939" t="s">
        <v>179</v>
      </c>
      <c r="U939">
        <v>96222</v>
      </c>
      <c r="W939" s="155" t="s">
        <v>278</v>
      </c>
    </row>
    <row r="940" spans="19:23" x14ac:dyDescent="0.2">
      <c r="S940" s="155">
        <v>2112</v>
      </c>
      <c r="T940" t="s">
        <v>282</v>
      </c>
      <c r="U940">
        <v>96222</v>
      </c>
      <c r="W940" s="155" t="s">
        <v>283</v>
      </c>
    </row>
    <row r="941" spans="19:23" x14ac:dyDescent="0.2">
      <c r="S941" s="155">
        <v>55952</v>
      </c>
      <c r="T941" t="s">
        <v>2516</v>
      </c>
      <c r="U941">
        <v>96222</v>
      </c>
      <c r="W941" s="155" t="s">
        <v>2517</v>
      </c>
    </row>
    <row r="942" spans="19:23" x14ac:dyDescent="0.2">
      <c r="S942" s="155">
        <v>45262</v>
      </c>
      <c r="T942" t="s">
        <v>1597</v>
      </c>
      <c r="U942">
        <v>96222</v>
      </c>
      <c r="W942" s="155" t="s">
        <v>360</v>
      </c>
    </row>
    <row r="943" spans="19:23" x14ac:dyDescent="0.2">
      <c r="S943" s="155">
        <v>42105</v>
      </c>
      <c r="T943" t="s">
        <v>847</v>
      </c>
      <c r="U943">
        <v>96222</v>
      </c>
      <c r="W943" s="155" t="s">
        <v>360</v>
      </c>
    </row>
    <row r="944" spans="19:23" x14ac:dyDescent="0.2">
      <c r="S944" s="155">
        <v>40969</v>
      </c>
      <c r="T944" t="s">
        <v>359</v>
      </c>
      <c r="U944">
        <v>96222</v>
      </c>
      <c r="W944" s="155" t="s">
        <v>360</v>
      </c>
    </row>
    <row r="945" spans="19:23" x14ac:dyDescent="0.2">
      <c r="S945" s="155">
        <v>40977</v>
      </c>
      <c r="T945" t="s">
        <v>374</v>
      </c>
      <c r="U945">
        <v>96222</v>
      </c>
      <c r="V945" s="6"/>
      <c r="W945" s="155" t="s">
        <v>360</v>
      </c>
    </row>
    <row r="946" spans="19:23" x14ac:dyDescent="0.2">
      <c r="S946" s="155">
        <v>40991</v>
      </c>
      <c r="T946" t="s">
        <v>387</v>
      </c>
      <c r="U946">
        <v>96222</v>
      </c>
      <c r="W946" s="155" t="s">
        <v>360</v>
      </c>
    </row>
    <row r="947" spans="19:23" x14ac:dyDescent="0.2">
      <c r="S947" s="155">
        <v>40999</v>
      </c>
      <c r="T947" t="s">
        <v>419</v>
      </c>
      <c r="U947">
        <v>96222</v>
      </c>
      <c r="W947" s="155" t="s">
        <v>360</v>
      </c>
    </row>
    <row r="948" spans="19:23" x14ac:dyDescent="0.2">
      <c r="S948" s="155">
        <v>41002</v>
      </c>
      <c r="T948" t="s">
        <v>432</v>
      </c>
      <c r="U948">
        <v>96222</v>
      </c>
      <c r="W948" s="155" t="s">
        <v>360</v>
      </c>
    </row>
    <row r="949" spans="19:23" x14ac:dyDescent="0.2">
      <c r="S949" s="155">
        <v>42315</v>
      </c>
      <c r="T949" t="s">
        <v>957</v>
      </c>
      <c r="U949">
        <v>96222</v>
      </c>
      <c r="W949" s="155" t="s">
        <v>360</v>
      </c>
    </row>
    <row r="950" spans="19:23" x14ac:dyDescent="0.2">
      <c r="S950" s="155">
        <v>42393</v>
      </c>
      <c r="T950" t="s">
        <v>960</v>
      </c>
      <c r="U950">
        <v>96222</v>
      </c>
      <c r="W950" s="155" t="s">
        <v>360</v>
      </c>
    </row>
    <row r="951" spans="19:23" x14ac:dyDescent="0.2">
      <c r="S951" s="155">
        <v>48865</v>
      </c>
      <c r="T951" t="s">
        <v>2241</v>
      </c>
      <c r="U951">
        <v>96222</v>
      </c>
      <c r="W951" s="155" t="s">
        <v>360</v>
      </c>
    </row>
    <row r="952" spans="19:23" x14ac:dyDescent="0.2">
      <c r="S952" s="155">
        <v>43443</v>
      </c>
      <c r="T952" t="s">
        <v>1012</v>
      </c>
      <c r="U952">
        <v>96222</v>
      </c>
      <c r="W952" s="155" t="s">
        <v>360</v>
      </c>
    </row>
    <row r="953" spans="19:23" x14ac:dyDescent="0.2">
      <c r="S953" s="155">
        <v>48411</v>
      </c>
      <c r="T953" t="s">
        <v>2098</v>
      </c>
      <c r="U953">
        <v>96222</v>
      </c>
      <c r="W953" s="155" t="s">
        <v>1940</v>
      </c>
    </row>
    <row r="954" spans="19:23" x14ac:dyDescent="0.2">
      <c r="S954" s="155">
        <v>45868</v>
      </c>
      <c r="T954" t="s">
        <v>1939</v>
      </c>
      <c r="U954">
        <v>96222</v>
      </c>
      <c r="W954" s="155" t="s">
        <v>1940</v>
      </c>
    </row>
    <row r="955" spans="19:23" x14ac:dyDescent="0.2">
      <c r="S955" s="155">
        <v>48412</v>
      </c>
      <c r="T955" t="s">
        <v>2099</v>
      </c>
      <c r="U955">
        <v>96222</v>
      </c>
      <c r="W955" s="155" t="s">
        <v>1942</v>
      </c>
    </row>
    <row r="956" spans="19:23" x14ac:dyDescent="0.2">
      <c r="S956" s="155">
        <v>45869</v>
      </c>
      <c r="T956" t="s">
        <v>1941</v>
      </c>
      <c r="U956">
        <v>96222</v>
      </c>
      <c r="W956" s="155" t="s">
        <v>1942</v>
      </c>
    </row>
    <row r="957" spans="19:23" x14ac:dyDescent="0.2">
      <c r="S957" s="155">
        <v>48413</v>
      </c>
      <c r="T957" t="s">
        <v>2100</v>
      </c>
      <c r="U957">
        <v>96222</v>
      </c>
      <c r="W957" s="155" t="s">
        <v>2101</v>
      </c>
    </row>
    <row r="958" spans="19:23" x14ac:dyDescent="0.2">
      <c r="S958" s="155">
        <v>48415</v>
      </c>
      <c r="T958" t="s">
        <v>2103</v>
      </c>
      <c r="U958">
        <v>96222</v>
      </c>
      <c r="W958" s="155" t="s">
        <v>1946</v>
      </c>
    </row>
    <row r="959" spans="19:23" x14ac:dyDescent="0.2">
      <c r="S959" s="155">
        <v>45871</v>
      </c>
      <c r="T959" t="s">
        <v>1945</v>
      </c>
      <c r="U959">
        <v>96222</v>
      </c>
      <c r="W959" s="155" t="s">
        <v>1946</v>
      </c>
    </row>
    <row r="960" spans="19:23" x14ac:dyDescent="0.2">
      <c r="S960" s="155">
        <v>45872</v>
      </c>
      <c r="T960" t="s">
        <v>1947</v>
      </c>
      <c r="U960">
        <v>96222</v>
      </c>
      <c r="W960" s="155" t="s">
        <v>1948</v>
      </c>
    </row>
    <row r="961" spans="19:23" x14ac:dyDescent="0.2">
      <c r="S961" s="155">
        <v>45870</v>
      </c>
      <c r="T961" t="s">
        <v>1943</v>
      </c>
      <c r="U961">
        <v>96222</v>
      </c>
      <c r="W961" s="155" t="s">
        <v>1944</v>
      </c>
    </row>
    <row r="962" spans="19:23" x14ac:dyDescent="0.2">
      <c r="S962" s="155">
        <v>55946</v>
      </c>
      <c r="T962" t="s">
        <v>2518</v>
      </c>
      <c r="U962">
        <v>96222</v>
      </c>
      <c r="W962" s="155" t="s">
        <v>2519</v>
      </c>
    </row>
    <row r="963" spans="19:23" x14ac:dyDescent="0.2">
      <c r="S963" s="155">
        <v>55947</v>
      </c>
      <c r="T963" t="s">
        <v>2518</v>
      </c>
      <c r="U963">
        <v>96222</v>
      </c>
      <c r="W963" s="155" t="s">
        <v>2519</v>
      </c>
    </row>
    <row r="964" spans="19:23" x14ac:dyDescent="0.2">
      <c r="S964" s="155">
        <v>56550</v>
      </c>
      <c r="T964" t="s">
        <v>2518</v>
      </c>
      <c r="U964">
        <v>96222</v>
      </c>
      <c r="W964" s="155" t="s">
        <v>2519</v>
      </c>
    </row>
    <row r="965" spans="19:23" x14ac:dyDescent="0.2">
      <c r="S965" s="155">
        <v>55948</v>
      </c>
      <c r="T965" t="s">
        <v>2518</v>
      </c>
      <c r="U965">
        <v>96222</v>
      </c>
      <c r="W965" s="155" t="s">
        <v>2519</v>
      </c>
    </row>
    <row r="966" spans="19:23" x14ac:dyDescent="0.2">
      <c r="S966" s="155">
        <v>55954</v>
      </c>
      <c r="T966" t="s">
        <v>2518</v>
      </c>
      <c r="U966">
        <v>96222</v>
      </c>
      <c r="W966" s="155" t="s">
        <v>2519</v>
      </c>
    </row>
    <row r="967" spans="19:23" x14ac:dyDescent="0.2">
      <c r="S967" s="155">
        <v>55955</v>
      </c>
      <c r="T967" t="s">
        <v>2518</v>
      </c>
      <c r="U967">
        <v>96222</v>
      </c>
      <c r="W967" s="155" t="s">
        <v>2519</v>
      </c>
    </row>
    <row r="968" spans="19:23" x14ac:dyDescent="0.2">
      <c r="S968" s="155">
        <v>55956</v>
      </c>
      <c r="T968" t="s">
        <v>2518</v>
      </c>
      <c r="U968">
        <v>96222</v>
      </c>
      <c r="W968" s="155" t="s">
        <v>2519</v>
      </c>
    </row>
    <row r="969" spans="19:23" x14ac:dyDescent="0.2">
      <c r="S969" s="155">
        <v>48398</v>
      </c>
      <c r="T969" t="s">
        <v>2086</v>
      </c>
      <c r="U969">
        <v>96222</v>
      </c>
      <c r="W969" s="155" t="s">
        <v>489</v>
      </c>
    </row>
    <row r="970" spans="19:23" x14ac:dyDescent="0.2">
      <c r="S970" s="155">
        <v>48421</v>
      </c>
      <c r="T970" t="s">
        <v>2112</v>
      </c>
      <c r="U970">
        <v>96222</v>
      </c>
      <c r="W970" s="155" t="s">
        <v>489</v>
      </c>
    </row>
    <row r="971" spans="19:23" x14ac:dyDescent="0.2">
      <c r="S971" s="155">
        <v>48407</v>
      </c>
      <c r="T971" t="s">
        <v>2094</v>
      </c>
      <c r="U971">
        <v>96222</v>
      </c>
      <c r="W971" s="155" t="s">
        <v>489</v>
      </c>
    </row>
    <row r="972" spans="19:23" x14ac:dyDescent="0.2">
      <c r="S972" s="155">
        <v>48408</v>
      </c>
      <c r="T972" t="s">
        <v>2095</v>
      </c>
      <c r="U972">
        <v>96222</v>
      </c>
      <c r="W972" s="155" t="s">
        <v>489</v>
      </c>
    </row>
    <row r="973" spans="19:23" x14ac:dyDescent="0.2">
      <c r="S973" s="155">
        <v>48409</v>
      </c>
      <c r="T973" t="s">
        <v>2096</v>
      </c>
      <c r="U973">
        <v>96222</v>
      </c>
      <c r="W973" s="155" t="s">
        <v>489</v>
      </c>
    </row>
    <row r="974" spans="19:23" x14ac:dyDescent="0.2">
      <c r="S974" s="155">
        <v>48410</v>
      </c>
      <c r="T974" t="s">
        <v>2097</v>
      </c>
      <c r="U974">
        <v>96222</v>
      </c>
      <c r="W974" s="155" t="s">
        <v>489</v>
      </c>
    </row>
    <row r="975" spans="19:23" x14ac:dyDescent="0.2">
      <c r="S975" s="155">
        <v>41843</v>
      </c>
      <c r="T975" t="s">
        <v>760</v>
      </c>
      <c r="U975">
        <v>96222</v>
      </c>
      <c r="W975" s="155" t="s">
        <v>489</v>
      </c>
    </row>
    <row r="976" spans="19:23" x14ac:dyDescent="0.2">
      <c r="S976" s="155">
        <v>45166</v>
      </c>
      <c r="T976" t="s">
        <v>1567</v>
      </c>
      <c r="U976">
        <v>96222</v>
      </c>
      <c r="W976" s="155" t="s">
        <v>489</v>
      </c>
    </row>
    <row r="977" spans="19:23" x14ac:dyDescent="0.2">
      <c r="S977" s="155">
        <v>45255</v>
      </c>
      <c r="T977" t="s">
        <v>1589</v>
      </c>
      <c r="U977">
        <v>96222</v>
      </c>
      <c r="W977" s="155" t="s">
        <v>489</v>
      </c>
    </row>
    <row r="978" spans="19:23" x14ac:dyDescent="0.2">
      <c r="S978" s="155">
        <v>41961</v>
      </c>
      <c r="T978" t="s">
        <v>773</v>
      </c>
      <c r="U978">
        <v>96222</v>
      </c>
      <c r="W978" s="155" t="s">
        <v>489</v>
      </c>
    </row>
    <row r="979" spans="19:23" x14ac:dyDescent="0.2">
      <c r="S979" s="155">
        <v>41965</v>
      </c>
      <c r="T979" t="s">
        <v>779</v>
      </c>
      <c r="U979">
        <v>96222</v>
      </c>
      <c r="V979" s="6"/>
      <c r="W979" s="155" t="s">
        <v>489</v>
      </c>
    </row>
    <row r="980" spans="19:23" x14ac:dyDescent="0.2">
      <c r="S980" s="155">
        <v>41969</v>
      </c>
      <c r="T980" t="s">
        <v>785</v>
      </c>
      <c r="U980">
        <v>96222</v>
      </c>
      <c r="W980" s="155" t="s">
        <v>489</v>
      </c>
    </row>
    <row r="981" spans="19:23" x14ac:dyDescent="0.2">
      <c r="S981" s="155">
        <v>44997</v>
      </c>
      <c r="T981" t="s">
        <v>1424</v>
      </c>
      <c r="U981">
        <v>96222</v>
      </c>
      <c r="W981" s="155" t="s">
        <v>489</v>
      </c>
    </row>
    <row r="982" spans="19:23" x14ac:dyDescent="0.2">
      <c r="S982" s="155">
        <v>44998</v>
      </c>
      <c r="T982" t="s">
        <v>1425</v>
      </c>
      <c r="U982">
        <v>96222</v>
      </c>
      <c r="W982" s="155" t="s">
        <v>489</v>
      </c>
    </row>
    <row r="983" spans="19:23" x14ac:dyDescent="0.2">
      <c r="S983" s="155">
        <v>45003</v>
      </c>
      <c r="T983" t="s">
        <v>1430</v>
      </c>
      <c r="U983">
        <v>96222</v>
      </c>
      <c r="W983" s="155" t="s">
        <v>489</v>
      </c>
    </row>
    <row r="984" spans="19:23" x14ac:dyDescent="0.2">
      <c r="S984" s="155">
        <v>45154</v>
      </c>
      <c r="T984" t="s">
        <v>1559</v>
      </c>
      <c r="U984">
        <v>96222</v>
      </c>
      <c r="W984" s="155" t="s">
        <v>489</v>
      </c>
    </row>
    <row r="985" spans="19:23" x14ac:dyDescent="0.2">
      <c r="S985" s="155">
        <v>45155</v>
      </c>
      <c r="T985" t="s">
        <v>1560</v>
      </c>
      <c r="U985">
        <v>96222</v>
      </c>
      <c r="W985" s="155" t="s">
        <v>489</v>
      </c>
    </row>
    <row r="986" spans="19:23" x14ac:dyDescent="0.2">
      <c r="S986" s="155">
        <v>48483</v>
      </c>
      <c r="T986" t="s">
        <v>2164</v>
      </c>
      <c r="U986">
        <v>96222</v>
      </c>
      <c r="V986" s="6"/>
      <c r="W986" s="155" t="s">
        <v>489</v>
      </c>
    </row>
    <row r="987" spans="19:23" x14ac:dyDescent="0.2">
      <c r="S987" s="155">
        <v>44607</v>
      </c>
      <c r="T987" t="s">
        <v>1375</v>
      </c>
      <c r="U987">
        <v>96222</v>
      </c>
      <c r="V987" s="6"/>
      <c r="W987" s="155" t="s">
        <v>489</v>
      </c>
    </row>
    <row r="988" spans="19:23" x14ac:dyDescent="0.2">
      <c r="S988" s="155">
        <v>44596</v>
      </c>
      <c r="T988" t="s">
        <v>1366</v>
      </c>
      <c r="U988">
        <v>96222</v>
      </c>
      <c r="W988" s="155" t="s">
        <v>489</v>
      </c>
    </row>
    <row r="989" spans="19:23" x14ac:dyDescent="0.2">
      <c r="S989" s="155">
        <v>42204</v>
      </c>
      <c r="T989" t="s">
        <v>908</v>
      </c>
      <c r="U989">
        <v>96222</v>
      </c>
      <c r="W989" s="155" t="s">
        <v>489</v>
      </c>
    </row>
    <row r="990" spans="19:23" x14ac:dyDescent="0.2">
      <c r="S990" s="155">
        <v>45513</v>
      </c>
      <c r="T990" t="s">
        <v>1810</v>
      </c>
      <c r="U990">
        <v>96222</v>
      </c>
      <c r="W990" s="155" t="s">
        <v>489</v>
      </c>
    </row>
    <row r="991" spans="19:23" x14ac:dyDescent="0.2">
      <c r="S991" s="155">
        <v>42228</v>
      </c>
      <c r="T991" t="s">
        <v>924</v>
      </c>
      <c r="U991">
        <v>96222</v>
      </c>
      <c r="W991" s="155" t="s">
        <v>489</v>
      </c>
    </row>
    <row r="992" spans="19:23" x14ac:dyDescent="0.2">
      <c r="S992" s="155">
        <v>42255</v>
      </c>
      <c r="T992" t="s">
        <v>938</v>
      </c>
      <c r="U992">
        <v>96222</v>
      </c>
      <c r="W992" s="155" t="s">
        <v>489</v>
      </c>
    </row>
    <row r="993" spans="19:23" x14ac:dyDescent="0.2">
      <c r="S993" s="155">
        <v>43857</v>
      </c>
      <c r="T993" t="s">
        <v>1207</v>
      </c>
      <c r="U993">
        <v>96222</v>
      </c>
      <c r="W993" s="155" t="s">
        <v>489</v>
      </c>
    </row>
    <row r="994" spans="19:23" x14ac:dyDescent="0.2">
      <c r="S994" s="155">
        <v>45472</v>
      </c>
      <c r="T994" t="s">
        <v>1766</v>
      </c>
      <c r="U994">
        <v>96222</v>
      </c>
      <c r="W994" s="155" t="s">
        <v>489</v>
      </c>
    </row>
    <row r="995" spans="19:23" x14ac:dyDescent="0.2">
      <c r="S995" s="155">
        <v>45486</v>
      </c>
      <c r="T995" t="s">
        <v>1781</v>
      </c>
      <c r="U995">
        <v>96222</v>
      </c>
      <c r="W995" s="155" t="s">
        <v>489</v>
      </c>
    </row>
    <row r="996" spans="19:23" x14ac:dyDescent="0.2">
      <c r="S996" s="155">
        <v>45487</v>
      </c>
      <c r="T996" t="s">
        <v>1782</v>
      </c>
      <c r="U996">
        <v>96222</v>
      </c>
      <c r="W996" s="155" t="s">
        <v>489</v>
      </c>
    </row>
    <row r="997" spans="19:23" x14ac:dyDescent="0.2">
      <c r="S997" s="155">
        <v>45507</v>
      </c>
      <c r="T997" t="s">
        <v>1804</v>
      </c>
      <c r="U997">
        <v>96222</v>
      </c>
      <c r="W997" s="155" t="s">
        <v>489</v>
      </c>
    </row>
    <row r="998" spans="19:23" x14ac:dyDescent="0.2">
      <c r="S998" s="155">
        <v>45508</v>
      </c>
      <c r="T998" t="s">
        <v>1805</v>
      </c>
      <c r="U998">
        <v>96222</v>
      </c>
      <c r="W998" s="155" t="s">
        <v>489</v>
      </c>
    </row>
    <row r="999" spans="19:23" x14ac:dyDescent="0.2">
      <c r="S999" s="155">
        <v>42078</v>
      </c>
      <c r="T999" t="s">
        <v>825</v>
      </c>
      <c r="U999">
        <v>96222</v>
      </c>
      <c r="W999" s="155" t="s">
        <v>489</v>
      </c>
    </row>
    <row r="1000" spans="19:23" x14ac:dyDescent="0.2">
      <c r="S1000" s="155">
        <v>42693</v>
      </c>
      <c r="T1000" t="s">
        <v>992</v>
      </c>
      <c r="U1000">
        <v>96222</v>
      </c>
      <c r="W1000" s="155" t="s">
        <v>489</v>
      </c>
    </row>
    <row r="1001" spans="19:23" x14ac:dyDescent="0.2">
      <c r="S1001" s="155">
        <v>44988</v>
      </c>
      <c r="T1001" t="s">
        <v>1423</v>
      </c>
      <c r="U1001">
        <v>96222</v>
      </c>
      <c r="W1001" s="155" t="s">
        <v>489</v>
      </c>
    </row>
    <row r="1002" spans="19:23" x14ac:dyDescent="0.2">
      <c r="S1002" s="155">
        <v>45153</v>
      </c>
      <c r="T1002" t="s">
        <v>1558</v>
      </c>
      <c r="U1002">
        <v>96222</v>
      </c>
      <c r="W1002" s="155" t="s">
        <v>489</v>
      </c>
    </row>
    <row r="1003" spans="19:23" x14ac:dyDescent="0.2">
      <c r="S1003" s="155">
        <v>45349</v>
      </c>
      <c r="T1003" t="s">
        <v>1705</v>
      </c>
      <c r="U1003">
        <v>96222</v>
      </c>
      <c r="W1003" s="155" t="s">
        <v>489</v>
      </c>
    </row>
    <row r="1004" spans="19:23" x14ac:dyDescent="0.2">
      <c r="S1004" s="155">
        <v>46057</v>
      </c>
      <c r="T1004" t="s">
        <v>2052</v>
      </c>
      <c r="U1004">
        <v>96222</v>
      </c>
      <c r="W1004" s="155" t="s">
        <v>489</v>
      </c>
    </row>
    <row r="1005" spans="19:23" x14ac:dyDescent="0.2">
      <c r="S1005" s="155">
        <v>48729</v>
      </c>
      <c r="T1005" t="s">
        <v>2209</v>
      </c>
      <c r="U1005">
        <v>96222</v>
      </c>
      <c r="W1005" s="155" t="s">
        <v>489</v>
      </c>
    </row>
    <row r="1006" spans="19:23" x14ac:dyDescent="0.2">
      <c r="S1006" s="155">
        <v>48764</v>
      </c>
      <c r="T1006" t="s">
        <v>2233</v>
      </c>
      <c r="U1006">
        <v>96222</v>
      </c>
      <c r="W1006" s="155" t="s">
        <v>489</v>
      </c>
    </row>
    <row r="1007" spans="19:23" x14ac:dyDescent="0.2">
      <c r="S1007" s="155">
        <v>45312</v>
      </c>
      <c r="T1007" t="s">
        <v>1668</v>
      </c>
      <c r="U1007">
        <v>96222</v>
      </c>
      <c r="W1007" s="155" t="s">
        <v>489</v>
      </c>
    </row>
    <row r="1008" spans="19:23" x14ac:dyDescent="0.2">
      <c r="S1008" s="155">
        <v>45577</v>
      </c>
      <c r="T1008" t="s">
        <v>1865</v>
      </c>
      <c r="U1008">
        <v>96222</v>
      </c>
      <c r="W1008" s="155" t="s">
        <v>489</v>
      </c>
    </row>
    <row r="1009" spans="19:23" x14ac:dyDescent="0.2">
      <c r="S1009" s="155">
        <v>41073</v>
      </c>
      <c r="T1009" t="s">
        <v>488</v>
      </c>
      <c r="U1009">
        <v>96222</v>
      </c>
      <c r="W1009" s="155" t="s">
        <v>489</v>
      </c>
    </row>
    <row r="1010" spans="19:23" x14ac:dyDescent="0.2">
      <c r="S1010" s="155">
        <v>43617</v>
      </c>
      <c r="T1010" t="s">
        <v>1050</v>
      </c>
      <c r="U1010">
        <v>96222</v>
      </c>
      <c r="W1010" s="155" t="s">
        <v>489</v>
      </c>
    </row>
    <row r="1011" spans="19:23" x14ac:dyDescent="0.2">
      <c r="S1011" s="155">
        <v>43618</v>
      </c>
      <c r="T1011" t="s">
        <v>1051</v>
      </c>
      <c r="U1011">
        <v>96222</v>
      </c>
      <c r="W1011" s="155" t="s">
        <v>489</v>
      </c>
    </row>
    <row r="1012" spans="19:23" x14ac:dyDescent="0.2">
      <c r="S1012" s="155">
        <v>43633</v>
      </c>
      <c r="T1012" t="s">
        <v>1071</v>
      </c>
      <c r="U1012">
        <v>96222</v>
      </c>
      <c r="W1012" s="155" t="s">
        <v>489</v>
      </c>
    </row>
    <row r="1013" spans="19:23" x14ac:dyDescent="0.2">
      <c r="S1013" s="155">
        <v>43651</v>
      </c>
      <c r="T1013" t="s">
        <v>1094</v>
      </c>
      <c r="U1013">
        <v>96222</v>
      </c>
      <c r="W1013" s="155" t="s">
        <v>489</v>
      </c>
    </row>
    <row r="1014" spans="19:23" x14ac:dyDescent="0.2">
      <c r="S1014" s="155">
        <v>43697</v>
      </c>
      <c r="T1014" t="s">
        <v>1121</v>
      </c>
      <c r="U1014">
        <v>96222</v>
      </c>
      <c r="W1014" s="155" t="s">
        <v>489</v>
      </c>
    </row>
    <row r="1015" spans="19:23" x14ac:dyDescent="0.2">
      <c r="S1015" s="155">
        <v>45001</v>
      </c>
      <c r="T1015" t="s">
        <v>1428</v>
      </c>
      <c r="U1015">
        <v>96222</v>
      </c>
      <c r="W1015" s="155" t="s">
        <v>489</v>
      </c>
    </row>
    <row r="1016" spans="19:23" x14ac:dyDescent="0.2">
      <c r="S1016" s="155">
        <v>44978</v>
      </c>
      <c r="T1016" t="s">
        <v>1416</v>
      </c>
      <c r="U1016">
        <v>96222</v>
      </c>
      <c r="W1016" s="155" t="s">
        <v>489</v>
      </c>
    </row>
    <row r="1017" spans="19:23" x14ac:dyDescent="0.2">
      <c r="S1017" s="155">
        <v>45337</v>
      </c>
      <c r="T1017" t="s">
        <v>1695</v>
      </c>
      <c r="U1017">
        <v>96222</v>
      </c>
      <c r="W1017" s="155" t="s">
        <v>489</v>
      </c>
    </row>
    <row r="1018" spans="19:23" x14ac:dyDescent="0.2">
      <c r="S1018" s="155">
        <v>44986</v>
      </c>
      <c r="T1018" t="s">
        <v>1421</v>
      </c>
      <c r="U1018">
        <v>96222</v>
      </c>
      <c r="W1018" s="155" t="s">
        <v>489</v>
      </c>
    </row>
    <row r="1019" spans="19:23" x14ac:dyDescent="0.2">
      <c r="S1019" s="155">
        <v>45295</v>
      </c>
      <c r="T1019" t="s">
        <v>1645</v>
      </c>
      <c r="U1019">
        <v>96222</v>
      </c>
      <c r="W1019" s="155" t="s">
        <v>489</v>
      </c>
    </row>
    <row r="1020" spans="19:23" x14ac:dyDescent="0.2">
      <c r="S1020" s="155">
        <v>45303</v>
      </c>
      <c r="T1020" t="s">
        <v>1655</v>
      </c>
      <c r="U1020">
        <v>96222</v>
      </c>
      <c r="W1020" s="155" t="s">
        <v>489</v>
      </c>
    </row>
    <row r="1021" spans="19:23" x14ac:dyDescent="0.2">
      <c r="S1021" s="155">
        <v>45322</v>
      </c>
      <c r="T1021" t="s">
        <v>1680</v>
      </c>
      <c r="U1021">
        <v>96222</v>
      </c>
      <c r="W1021" s="155" t="s">
        <v>489</v>
      </c>
    </row>
    <row r="1022" spans="19:23" x14ac:dyDescent="0.2">
      <c r="S1022" s="155">
        <v>45323</v>
      </c>
      <c r="T1022" t="s">
        <v>1681</v>
      </c>
      <c r="U1022">
        <v>96222</v>
      </c>
      <c r="W1022" s="155" t="s">
        <v>489</v>
      </c>
    </row>
    <row r="1023" spans="19:23" x14ac:dyDescent="0.2">
      <c r="S1023" s="155">
        <v>45334</v>
      </c>
      <c r="T1023" t="s">
        <v>1692</v>
      </c>
      <c r="U1023">
        <v>96222</v>
      </c>
      <c r="W1023" s="155" t="s">
        <v>489</v>
      </c>
    </row>
    <row r="1024" spans="19:23" x14ac:dyDescent="0.2">
      <c r="S1024" s="155">
        <v>45335</v>
      </c>
      <c r="T1024" t="s">
        <v>1693</v>
      </c>
      <c r="U1024">
        <v>96222</v>
      </c>
      <c r="W1024" s="155" t="s">
        <v>489</v>
      </c>
    </row>
    <row r="1025" spans="19:23" x14ac:dyDescent="0.2">
      <c r="S1025" s="155">
        <v>45336</v>
      </c>
      <c r="T1025" t="s">
        <v>1694</v>
      </c>
      <c r="U1025">
        <v>96222</v>
      </c>
      <c r="W1025" s="155" t="s">
        <v>489</v>
      </c>
    </row>
    <row r="1026" spans="19:23" x14ac:dyDescent="0.2">
      <c r="S1026" s="155">
        <v>41432</v>
      </c>
      <c r="T1026" t="s">
        <v>659</v>
      </c>
      <c r="U1026">
        <v>96222</v>
      </c>
      <c r="W1026" s="155" t="s">
        <v>489</v>
      </c>
    </row>
    <row r="1027" spans="19:23" x14ac:dyDescent="0.2">
      <c r="S1027" s="155">
        <v>44540</v>
      </c>
      <c r="T1027" t="s">
        <v>1342</v>
      </c>
      <c r="U1027">
        <v>96222</v>
      </c>
      <c r="W1027" s="155" t="s">
        <v>489</v>
      </c>
    </row>
    <row r="1028" spans="19:23" x14ac:dyDescent="0.2">
      <c r="S1028" s="155">
        <v>45398</v>
      </c>
      <c r="T1028" t="s">
        <v>1737</v>
      </c>
      <c r="U1028">
        <v>96222</v>
      </c>
      <c r="W1028" s="155" t="s">
        <v>489</v>
      </c>
    </row>
    <row r="1029" spans="19:23" x14ac:dyDescent="0.2">
      <c r="S1029" s="155">
        <v>45402</v>
      </c>
      <c r="T1029" t="s">
        <v>1743</v>
      </c>
      <c r="U1029">
        <v>96222</v>
      </c>
      <c r="W1029" s="155" t="s">
        <v>489</v>
      </c>
    </row>
    <row r="1030" spans="19:23" x14ac:dyDescent="0.2">
      <c r="S1030" s="155">
        <v>44389</v>
      </c>
      <c r="T1030" t="s">
        <v>1239</v>
      </c>
      <c r="U1030">
        <v>96222</v>
      </c>
      <c r="W1030" s="155" t="s">
        <v>489</v>
      </c>
    </row>
    <row r="1031" spans="19:23" x14ac:dyDescent="0.2">
      <c r="S1031" s="155">
        <v>45823</v>
      </c>
      <c r="T1031" t="s">
        <v>1888</v>
      </c>
      <c r="U1031">
        <v>96222</v>
      </c>
      <c r="W1031" s="155" t="s">
        <v>489</v>
      </c>
    </row>
    <row r="1032" spans="19:23" x14ac:dyDescent="0.2">
      <c r="S1032" s="155">
        <v>45824</v>
      </c>
      <c r="T1032" t="s">
        <v>1889</v>
      </c>
      <c r="U1032">
        <v>96222</v>
      </c>
      <c r="W1032" s="155" t="s">
        <v>489</v>
      </c>
    </row>
    <row r="1033" spans="19:23" x14ac:dyDescent="0.2">
      <c r="S1033" s="155">
        <v>45826</v>
      </c>
      <c r="T1033" t="s">
        <v>1892</v>
      </c>
      <c r="U1033">
        <v>96222</v>
      </c>
      <c r="W1033" s="155" t="s">
        <v>489</v>
      </c>
    </row>
    <row r="1034" spans="19:23" x14ac:dyDescent="0.2">
      <c r="S1034" s="155">
        <v>45827</v>
      </c>
      <c r="T1034" t="s">
        <v>1893</v>
      </c>
      <c r="U1034">
        <v>96222</v>
      </c>
      <c r="W1034" s="155" t="s">
        <v>489</v>
      </c>
    </row>
    <row r="1035" spans="19:23" x14ac:dyDescent="0.2">
      <c r="S1035" s="155">
        <v>45864</v>
      </c>
      <c r="T1035" t="s">
        <v>1935</v>
      </c>
      <c r="U1035">
        <v>96222</v>
      </c>
      <c r="W1035" s="155" t="s">
        <v>489</v>
      </c>
    </row>
    <row r="1036" spans="19:23" x14ac:dyDescent="0.2">
      <c r="S1036" s="155">
        <v>45865</v>
      </c>
      <c r="T1036" t="s">
        <v>1936</v>
      </c>
      <c r="U1036">
        <v>96222</v>
      </c>
      <c r="W1036" s="155" t="s">
        <v>489</v>
      </c>
    </row>
    <row r="1037" spans="19:23" x14ac:dyDescent="0.2">
      <c r="S1037" s="155">
        <v>45866</v>
      </c>
      <c r="T1037" t="s">
        <v>1937</v>
      </c>
      <c r="U1037">
        <v>96222</v>
      </c>
      <c r="W1037" s="155" t="s">
        <v>489</v>
      </c>
    </row>
    <row r="1038" spans="19:23" x14ac:dyDescent="0.2">
      <c r="S1038" s="155">
        <v>45867</v>
      </c>
      <c r="T1038" t="s">
        <v>1938</v>
      </c>
      <c r="U1038">
        <v>96222</v>
      </c>
      <c r="W1038" s="155" t="s">
        <v>489</v>
      </c>
    </row>
    <row r="1039" spans="19:23" x14ac:dyDescent="0.2">
      <c r="S1039" s="155">
        <v>41468</v>
      </c>
      <c r="T1039" t="s">
        <v>667</v>
      </c>
      <c r="U1039">
        <v>96222</v>
      </c>
      <c r="W1039" s="155" t="s">
        <v>489</v>
      </c>
    </row>
    <row r="1040" spans="19:23" x14ac:dyDescent="0.2">
      <c r="S1040" s="155">
        <v>56580</v>
      </c>
      <c r="T1040" t="s">
        <v>2533</v>
      </c>
      <c r="W1040" s="155" t="s">
        <v>489</v>
      </c>
    </row>
    <row r="1041" spans="19:23" x14ac:dyDescent="0.2">
      <c r="S1041" s="155">
        <v>56582</v>
      </c>
      <c r="T1041" t="s">
        <v>2534</v>
      </c>
      <c r="W1041" s="155" t="s">
        <v>489</v>
      </c>
    </row>
    <row r="1042" spans="19:23" x14ac:dyDescent="0.2">
      <c r="S1042" s="155">
        <v>41476</v>
      </c>
      <c r="T1042" t="s">
        <v>673</v>
      </c>
      <c r="U1042">
        <v>96222</v>
      </c>
      <c r="W1042" s="155" t="s">
        <v>489</v>
      </c>
    </row>
    <row r="1043" spans="19:23" x14ac:dyDescent="0.2">
      <c r="S1043" s="155">
        <v>41481</v>
      </c>
      <c r="T1043" t="s">
        <v>677</v>
      </c>
      <c r="U1043">
        <v>96222</v>
      </c>
      <c r="W1043" s="155" t="s">
        <v>489</v>
      </c>
    </row>
    <row r="1044" spans="19:23" x14ac:dyDescent="0.2">
      <c r="S1044" s="155">
        <v>41482</v>
      </c>
      <c r="T1044" t="s">
        <v>678</v>
      </c>
      <c r="U1044">
        <v>96222</v>
      </c>
      <c r="W1044" s="155" t="s">
        <v>489</v>
      </c>
    </row>
    <row r="1045" spans="19:23" x14ac:dyDescent="0.2">
      <c r="S1045" s="155">
        <v>41483</v>
      </c>
      <c r="T1045" t="s">
        <v>679</v>
      </c>
      <c r="U1045">
        <v>96222</v>
      </c>
      <c r="W1045" s="155" t="s">
        <v>489</v>
      </c>
    </row>
    <row r="1046" spans="19:23" x14ac:dyDescent="0.2">
      <c r="S1046" s="155">
        <v>41489</v>
      </c>
      <c r="T1046" t="s">
        <v>685</v>
      </c>
      <c r="U1046">
        <v>96222</v>
      </c>
      <c r="V1046" s="6"/>
      <c r="W1046" s="155" t="s">
        <v>489</v>
      </c>
    </row>
    <row r="1047" spans="19:23" x14ac:dyDescent="0.2">
      <c r="S1047" s="155">
        <v>41490</v>
      </c>
      <c r="T1047" t="s">
        <v>686</v>
      </c>
      <c r="U1047">
        <v>96222</v>
      </c>
      <c r="W1047" s="155" t="s">
        <v>489</v>
      </c>
    </row>
    <row r="1048" spans="19:23" x14ac:dyDescent="0.2">
      <c r="S1048" s="155">
        <v>43717</v>
      </c>
      <c r="T1048" t="s">
        <v>1124</v>
      </c>
      <c r="U1048">
        <v>96222</v>
      </c>
      <c r="W1048" s="155" t="s">
        <v>489</v>
      </c>
    </row>
    <row r="1049" spans="19:23" x14ac:dyDescent="0.2">
      <c r="S1049" s="155">
        <v>44257</v>
      </c>
      <c r="T1049" t="s">
        <v>1208</v>
      </c>
      <c r="U1049">
        <v>96222</v>
      </c>
      <c r="W1049" s="155" t="s">
        <v>489</v>
      </c>
    </row>
    <row r="1050" spans="19:23" x14ac:dyDescent="0.2">
      <c r="S1050" s="155">
        <v>55949</v>
      </c>
      <c r="T1050" t="s">
        <v>2520</v>
      </c>
      <c r="U1050">
        <v>96222</v>
      </c>
      <c r="W1050" s="155" t="s">
        <v>2521</v>
      </c>
    </row>
    <row r="1051" spans="19:23" x14ac:dyDescent="0.2">
      <c r="S1051" s="155">
        <v>55950</v>
      </c>
      <c r="T1051" t="s">
        <v>2520</v>
      </c>
      <c r="U1051">
        <v>96222</v>
      </c>
      <c r="W1051" s="155" t="s">
        <v>2521</v>
      </c>
    </row>
    <row r="1052" spans="19:23" x14ac:dyDescent="0.2">
      <c r="S1052" s="155">
        <v>55951</v>
      </c>
      <c r="T1052" t="s">
        <v>2520</v>
      </c>
      <c r="U1052">
        <v>96222</v>
      </c>
      <c r="W1052" s="155" t="s">
        <v>2521</v>
      </c>
    </row>
    <row r="1053" spans="19:23" x14ac:dyDescent="0.2">
      <c r="S1053" s="155">
        <v>55953</v>
      </c>
      <c r="T1053" t="s">
        <v>2520</v>
      </c>
      <c r="U1053">
        <v>96222</v>
      </c>
      <c r="W1053" s="155" t="s">
        <v>2521</v>
      </c>
    </row>
    <row r="1054" spans="19:23" x14ac:dyDescent="0.2">
      <c r="S1054" s="155">
        <v>48397</v>
      </c>
      <c r="T1054" t="s">
        <v>2085</v>
      </c>
      <c r="U1054">
        <v>96222</v>
      </c>
      <c r="W1054" s="155" t="s">
        <v>350</v>
      </c>
    </row>
    <row r="1055" spans="19:23" x14ac:dyDescent="0.2">
      <c r="S1055" s="155">
        <v>48414</v>
      </c>
      <c r="T1055" t="s">
        <v>2102</v>
      </c>
      <c r="U1055">
        <v>96222</v>
      </c>
      <c r="W1055" s="155" t="s">
        <v>350</v>
      </c>
    </row>
    <row r="1056" spans="19:23" x14ac:dyDescent="0.2">
      <c r="S1056" s="155">
        <v>48422</v>
      </c>
      <c r="T1056" t="s">
        <v>2113</v>
      </c>
      <c r="U1056">
        <v>96222</v>
      </c>
      <c r="W1056" s="155" t="s">
        <v>350</v>
      </c>
    </row>
    <row r="1057" spans="19:23" x14ac:dyDescent="0.2">
      <c r="S1057" s="155">
        <v>48462</v>
      </c>
      <c r="T1057" t="s">
        <v>2150</v>
      </c>
      <c r="U1057">
        <v>96222</v>
      </c>
      <c r="V1057" s="6"/>
      <c r="W1057" s="155" t="s">
        <v>350</v>
      </c>
    </row>
    <row r="1058" spans="19:23" x14ac:dyDescent="0.2">
      <c r="S1058" s="155">
        <v>48485</v>
      </c>
      <c r="T1058" t="s">
        <v>2166</v>
      </c>
      <c r="U1058">
        <v>96222</v>
      </c>
      <c r="W1058" s="155" t="s">
        <v>350</v>
      </c>
    </row>
    <row r="1059" spans="19:23" x14ac:dyDescent="0.2">
      <c r="S1059" s="155">
        <v>41952</v>
      </c>
      <c r="T1059" t="s">
        <v>761</v>
      </c>
      <c r="U1059">
        <v>96222</v>
      </c>
      <c r="W1059" s="155" t="s">
        <v>350</v>
      </c>
    </row>
    <row r="1060" spans="19:23" x14ac:dyDescent="0.2">
      <c r="S1060" s="155">
        <v>41956</v>
      </c>
      <c r="T1060" t="s">
        <v>767</v>
      </c>
      <c r="U1060">
        <v>96222</v>
      </c>
      <c r="W1060" s="155" t="s">
        <v>350</v>
      </c>
    </row>
    <row r="1061" spans="19:23" x14ac:dyDescent="0.2">
      <c r="S1061" s="155">
        <v>45165</v>
      </c>
      <c r="T1061" t="s">
        <v>1566</v>
      </c>
      <c r="U1061">
        <v>96222</v>
      </c>
      <c r="W1061" s="155" t="s">
        <v>350</v>
      </c>
    </row>
    <row r="1062" spans="19:23" x14ac:dyDescent="0.2">
      <c r="S1062" s="155">
        <v>41998</v>
      </c>
      <c r="T1062" t="s">
        <v>793</v>
      </c>
      <c r="U1062">
        <v>96222</v>
      </c>
      <c r="W1062" s="155" t="s">
        <v>350</v>
      </c>
    </row>
    <row r="1063" spans="19:23" x14ac:dyDescent="0.2">
      <c r="S1063" s="155">
        <v>42005</v>
      </c>
      <c r="T1063" t="s">
        <v>802</v>
      </c>
      <c r="U1063">
        <v>96222</v>
      </c>
      <c r="W1063" s="155" t="s">
        <v>350</v>
      </c>
    </row>
    <row r="1064" spans="19:23" x14ac:dyDescent="0.2">
      <c r="S1064" s="155">
        <v>44498</v>
      </c>
      <c r="T1064" t="s">
        <v>1320</v>
      </c>
      <c r="U1064">
        <v>96222</v>
      </c>
      <c r="W1064" s="155" t="s">
        <v>350</v>
      </c>
    </row>
    <row r="1065" spans="19:23" x14ac:dyDescent="0.2">
      <c r="S1065" s="155">
        <v>45470</v>
      </c>
      <c r="T1065" t="s">
        <v>1764</v>
      </c>
      <c r="U1065">
        <v>96222</v>
      </c>
      <c r="W1065" s="155" t="s">
        <v>350</v>
      </c>
    </row>
    <row r="1066" spans="19:23" x14ac:dyDescent="0.2">
      <c r="S1066" s="155">
        <v>45471</v>
      </c>
      <c r="T1066" t="s">
        <v>1765</v>
      </c>
      <c r="U1066">
        <v>96222</v>
      </c>
      <c r="W1066" s="155" t="s">
        <v>350</v>
      </c>
    </row>
    <row r="1067" spans="19:23" x14ac:dyDescent="0.2">
      <c r="S1067" s="155">
        <v>42251</v>
      </c>
      <c r="T1067" t="s">
        <v>933</v>
      </c>
      <c r="U1067">
        <v>96222</v>
      </c>
      <c r="W1067" s="155" t="s">
        <v>350</v>
      </c>
    </row>
    <row r="1068" spans="19:23" x14ac:dyDescent="0.2">
      <c r="S1068" s="155">
        <v>45500</v>
      </c>
      <c r="T1068" t="s">
        <v>1797</v>
      </c>
      <c r="U1068">
        <v>96222</v>
      </c>
      <c r="W1068" s="155" t="s">
        <v>350</v>
      </c>
    </row>
    <row r="1069" spans="19:23" x14ac:dyDescent="0.2">
      <c r="S1069" s="155">
        <v>42091</v>
      </c>
      <c r="T1069" t="s">
        <v>833</v>
      </c>
      <c r="U1069">
        <v>96222</v>
      </c>
      <c r="W1069" s="155" t="s">
        <v>350</v>
      </c>
    </row>
    <row r="1070" spans="19:23" x14ac:dyDescent="0.2">
      <c r="S1070" s="155">
        <v>42101</v>
      </c>
      <c r="T1070" t="s">
        <v>842</v>
      </c>
      <c r="U1070">
        <v>96222</v>
      </c>
      <c r="W1070" s="155" t="s">
        <v>350</v>
      </c>
    </row>
    <row r="1071" spans="19:23" x14ac:dyDescent="0.2">
      <c r="S1071" s="155">
        <v>42697</v>
      </c>
      <c r="T1071" t="s">
        <v>993</v>
      </c>
      <c r="U1071">
        <v>96222</v>
      </c>
      <c r="V1071" s="6"/>
      <c r="W1071" s="155" t="s">
        <v>350</v>
      </c>
    </row>
    <row r="1072" spans="19:23" x14ac:dyDescent="0.2">
      <c r="S1072" s="155">
        <v>45093</v>
      </c>
      <c r="T1072" t="s">
        <v>1477</v>
      </c>
      <c r="U1072">
        <v>96222</v>
      </c>
      <c r="W1072" s="155" t="s">
        <v>350</v>
      </c>
    </row>
    <row r="1073" spans="19:23" x14ac:dyDescent="0.2">
      <c r="S1073" s="155">
        <v>45116</v>
      </c>
      <c r="T1073" t="s">
        <v>1504</v>
      </c>
      <c r="U1073">
        <v>96222</v>
      </c>
      <c r="W1073" s="155" t="s">
        <v>350</v>
      </c>
    </row>
    <row r="1074" spans="19:23" x14ac:dyDescent="0.2">
      <c r="S1074" s="155">
        <v>48731</v>
      </c>
      <c r="T1074" t="s">
        <v>2210</v>
      </c>
      <c r="U1074">
        <v>96222</v>
      </c>
      <c r="W1074" s="155" t="s">
        <v>350</v>
      </c>
    </row>
    <row r="1075" spans="19:23" x14ac:dyDescent="0.2">
      <c r="S1075" s="155">
        <v>48760</v>
      </c>
      <c r="T1075" t="s">
        <v>2229</v>
      </c>
      <c r="U1075">
        <v>96222</v>
      </c>
      <c r="W1075" s="155" t="s">
        <v>350</v>
      </c>
    </row>
    <row r="1076" spans="19:23" x14ac:dyDescent="0.2">
      <c r="S1076" s="155">
        <v>45084</v>
      </c>
      <c r="T1076" t="s">
        <v>1471</v>
      </c>
      <c r="U1076">
        <v>96222</v>
      </c>
      <c r="W1076" s="155" t="s">
        <v>350</v>
      </c>
    </row>
    <row r="1077" spans="19:23" x14ac:dyDescent="0.2">
      <c r="S1077" s="155">
        <v>45420</v>
      </c>
      <c r="T1077" t="s">
        <v>1757</v>
      </c>
      <c r="U1077">
        <v>96222</v>
      </c>
      <c r="W1077" s="155" t="s">
        <v>350</v>
      </c>
    </row>
    <row r="1078" spans="19:23" x14ac:dyDescent="0.2">
      <c r="S1078" s="155">
        <v>45581</v>
      </c>
      <c r="T1078" t="s">
        <v>1868</v>
      </c>
      <c r="U1078">
        <v>96222</v>
      </c>
      <c r="W1078" s="155" t="s">
        <v>350</v>
      </c>
    </row>
    <row r="1079" spans="19:23" x14ac:dyDescent="0.2">
      <c r="S1079" s="155">
        <v>45855</v>
      </c>
      <c r="T1079" t="s">
        <v>1924</v>
      </c>
      <c r="U1079">
        <v>96222</v>
      </c>
      <c r="W1079" s="155" t="s">
        <v>350</v>
      </c>
    </row>
    <row r="1080" spans="19:23" x14ac:dyDescent="0.2">
      <c r="S1080" s="155">
        <v>41117</v>
      </c>
      <c r="T1080" t="s">
        <v>492</v>
      </c>
      <c r="U1080">
        <v>96222</v>
      </c>
      <c r="W1080" s="155" t="s">
        <v>350</v>
      </c>
    </row>
    <row r="1081" spans="19:23" x14ac:dyDescent="0.2">
      <c r="S1081" s="155">
        <v>41130</v>
      </c>
      <c r="T1081" t="s">
        <v>497</v>
      </c>
      <c r="U1081">
        <v>96222</v>
      </c>
      <c r="W1081" s="155" t="s">
        <v>350</v>
      </c>
    </row>
    <row r="1082" spans="19:23" x14ac:dyDescent="0.2">
      <c r="S1082" s="155">
        <v>41138</v>
      </c>
      <c r="T1082" t="s">
        <v>504</v>
      </c>
      <c r="U1082">
        <v>96222</v>
      </c>
      <c r="W1082" s="155" t="s">
        <v>350</v>
      </c>
    </row>
    <row r="1083" spans="19:23" x14ac:dyDescent="0.2">
      <c r="S1083" s="155">
        <v>41153</v>
      </c>
      <c r="T1083" t="s">
        <v>511</v>
      </c>
      <c r="U1083">
        <v>96222</v>
      </c>
      <c r="W1083" s="155" t="s">
        <v>350</v>
      </c>
    </row>
    <row r="1084" spans="19:23" x14ac:dyDescent="0.2">
      <c r="S1084" s="155">
        <v>45002</v>
      </c>
      <c r="T1084" t="s">
        <v>1429</v>
      </c>
      <c r="U1084">
        <v>96222</v>
      </c>
      <c r="W1084" s="155" t="s">
        <v>350</v>
      </c>
    </row>
    <row r="1085" spans="19:23" x14ac:dyDescent="0.2">
      <c r="S1085" s="155">
        <v>40995</v>
      </c>
      <c r="T1085" t="s">
        <v>402</v>
      </c>
      <c r="U1085">
        <v>96222</v>
      </c>
      <c r="W1085" s="155" t="s">
        <v>350</v>
      </c>
    </row>
    <row r="1086" spans="19:23" x14ac:dyDescent="0.2">
      <c r="S1086" s="155">
        <v>44999</v>
      </c>
      <c r="T1086" t="s">
        <v>1426</v>
      </c>
      <c r="U1086">
        <v>96222</v>
      </c>
      <c r="W1086" s="155" t="s">
        <v>350</v>
      </c>
    </row>
    <row r="1087" spans="19:23" x14ac:dyDescent="0.2">
      <c r="S1087" s="155">
        <v>45299</v>
      </c>
      <c r="T1087" t="s">
        <v>1651</v>
      </c>
      <c r="U1087">
        <v>96222</v>
      </c>
      <c r="W1087" s="155" t="s">
        <v>350</v>
      </c>
    </row>
    <row r="1088" spans="19:23" x14ac:dyDescent="0.2">
      <c r="S1088" s="155">
        <v>45311</v>
      </c>
      <c r="T1088" t="s">
        <v>1667</v>
      </c>
      <c r="U1088">
        <v>96222</v>
      </c>
      <c r="W1088" s="155" t="s">
        <v>350</v>
      </c>
    </row>
    <row r="1089" spans="19:23" x14ac:dyDescent="0.2">
      <c r="S1089" s="155">
        <v>45328</v>
      </c>
      <c r="T1089" t="s">
        <v>1686</v>
      </c>
      <c r="U1089">
        <v>96222</v>
      </c>
      <c r="W1089" s="155" t="s">
        <v>350</v>
      </c>
    </row>
    <row r="1090" spans="19:23" x14ac:dyDescent="0.2">
      <c r="S1090" s="155">
        <v>42812</v>
      </c>
      <c r="T1090" t="s">
        <v>995</v>
      </c>
      <c r="U1090">
        <v>96222</v>
      </c>
      <c r="W1090" s="155" t="s">
        <v>350</v>
      </c>
    </row>
    <row r="1091" spans="19:23" x14ac:dyDescent="0.2">
      <c r="S1091" s="155">
        <v>45898</v>
      </c>
      <c r="T1091" t="s">
        <v>1980</v>
      </c>
      <c r="U1091">
        <v>96222</v>
      </c>
      <c r="W1091" s="155" t="s">
        <v>350</v>
      </c>
    </row>
    <row r="1092" spans="19:23" x14ac:dyDescent="0.2">
      <c r="S1092" s="155">
        <v>45903</v>
      </c>
      <c r="T1092" t="s">
        <v>1987</v>
      </c>
      <c r="U1092">
        <v>96222</v>
      </c>
      <c r="W1092" s="155" t="s">
        <v>350</v>
      </c>
    </row>
    <row r="1093" spans="19:23" x14ac:dyDescent="0.2">
      <c r="S1093" s="155">
        <v>42824</v>
      </c>
      <c r="T1093" t="s">
        <v>1000</v>
      </c>
      <c r="U1093">
        <v>96222</v>
      </c>
      <c r="W1093" s="155" t="s">
        <v>350</v>
      </c>
    </row>
    <row r="1094" spans="19:23" x14ac:dyDescent="0.2">
      <c r="S1094" s="155">
        <v>42825</v>
      </c>
      <c r="T1094" t="s">
        <v>1001</v>
      </c>
      <c r="U1094">
        <v>96222</v>
      </c>
      <c r="W1094" s="155" t="s">
        <v>350</v>
      </c>
    </row>
    <row r="1095" spans="19:23" x14ac:dyDescent="0.2">
      <c r="S1095" s="155">
        <v>42826</v>
      </c>
      <c r="T1095" t="s">
        <v>1002</v>
      </c>
      <c r="U1095">
        <v>96222</v>
      </c>
      <c r="W1095" s="155" t="s">
        <v>350</v>
      </c>
    </row>
    <row r="1096" spans="19:23" x14ac:dyDescent="0.2">
      <c r="S1096" s="155">
        <v>42831</v>
      </c>
      <c r="T1096" t="s">
        <v>1004</v>
      </c>
      <c r="U1096">
        <v>96222</v>
      </c>
      <c r="W1096" s="155" t="s">
        <v>350</v>
      </c>
    </row>
    <row r="1097" spans="19:23" x14ac:dyDescent="0.2">
      <c r="S1097" s="155">
        <v>42836</v>
      </c>
      <c r="T1097" t="s">
        <v>1008</v>
      </c>
      <c r="U1097">
        <v>96222</v>
      </c>
      <c r="W1097" s="155" t="s">
        <v>350</v>
      </c>
    </row>
    <row r="1098" spans="19:23" x14ac:dyDescent="0.2">
      <c r="S1098" s="155">
        <v>44485</v>
      </c>
      <c r="T1098" t="s">
        <v>1302</v>
      </c>
      <c r="U1098">
        <v>96222</v>
      </c>
      <c r="W1098" s="155" t="s">
        <v>350</v>
      </c>
    </row>
    <row r="1099" spans="19:23" x14ac:dyDescent="0.2">
      <c r="S1099" s="155">
        <v>44548</v>
      </c>
      <c r="T1099" t="s">
        <v>1346</v>
      </c>
      <c r="U1099">
        <v>96222</v>
      </c>
      <c r="W1099" s="155" t="s">
        <v>350</v>
      </c>
    </row>
    <row r="1100" spans="19:23" x14ac:dyDescent="0.2">
      <c r="S1100" s="155">
        <v>45894</v>
      </c>
      <c r="T1100" t="s">
        <v>1974</v>
      </c>
      <c r="U1100">
        <v>96222</v>
      </c>
      <c r="W1100" s="155" t="s">
        <v>350</v>
      </c>
    </row>
    <row r="1101" spans="19:23" x14ac:dyDescent="0.2">
      <c r="S1101" s="155">
        <v>42160</v>
      </c>
      <c r="T1101" t="s">
        <v>893</v>
      </c>
      <c r="U1101">
        <v>96222</v>
      </c>
      <c r="W1101" s="155" t="s">
        <v>350</v>
      </c>
    </row>
    <row r="1102" spans="19:23" x14ac:dyDescent="0.2">
      <c r="S1102" s="155">
        <v>42194</v>
      </c>
      <c r="T1102" t="s">
        <v>902</v>
      </c>
      <c r="U1102">
        <v>96222</v>
      </c>
      <c r="W1102" s="155" t="s">
        <v>350</v>
      </c>
    </row>
    <row r="1103" spans="19:23" x14ac:dyDescent="0.2">
      <c r="S1103" s="155">
        <v>42200</v>
      </c>
      <c r="T1103" t="s">
        <v>905</v>
      </c>
      <c r="U1103">
        <v>96222</v>
      </c>
      <c r="W1103" s="155" t="s">
        <v>350</v>
      </c>
    </row>
    <row r="1104" spans="19:23" x14ac:dyDescent="0.2">
      <c r="S1104" s="155">
        <v>44367</v>
      </c>
      <c r="T1104" t="s">
        <v>1214</v>
      </c>
      <c r="U1104">
        <v>96222</v>
      </c>
      <c r="W1104" s="155" t="s">
        <v>350</v>
      </c>
    </row>
    <row r="1105" spans="19:23" x14ac:dyDescent="0.2">
      <c r="S1105" s="155">
        <v>44390</v>
      </c>
      <c r="T1105" t="s">
        <v>1240</v>
      </c>
      <c r="U1105">
        <v>96222</v>
      </c>
      <c r="W1105" s="155" t="s">
        <v>350</v>
      </c>
    </row>
    <row r="1106" spans="19:23" x14ac:dyDescent="0.2">
      <c r="S1106" s="155">
        <v>44398</v>
      </c>
      <c r="T1106" t="s">
        <v>1251</v>
      </c>
      <c r="U1106">
        <v>96222</v>
      </c>
      <c r="W1106" s="155" t="s">
        <v>350</v>
      </c>
    </row>
    <row r="1107" spans="19:23" x14ac:dyDescent="0.2">
      <c r="S1107" s="155">
        <v>44403</v>
      </c>
      <c r="T1107" t="s">
        <v>1255</v>
      </c>
      <c r="U1107">
        <v>96222</v>
      </c>
      <c r="W1107" s="155" t="s">
        <v>350</v>
      </c>
    </row>
    <row r="1108" spans="19:23" x14ac:dyDescent="0.2">
      <c r="S1108" s="155">
        <v>44412</v>
      </c>
      <c r="T1108" t="s">
        <v>1267</v>
      </c>
      <c r="U1108">
        <v>96222</v>
      </c>
      <c r="V1108" s="6"/>
      <c r="W1108" s="155" t="s">
        <v>350</v>
      </c>
    </row>
    <row r="1109" spans="19:23" x14ac:dyDescent="0.2">
      <c r="S1109" s="155">
        <v>44416</v>
      </c>
      <c r="T1109" t="s">
        <v>1273</v>
      </c>
      <c r="U1109">
        <v>96222</v>
      </c>
      <c r="W1109" s="155" t="s">
        <v>350</v>
      </c>
    </row>
    <row r="1110" spans="19:23" x14ac:dyDescent="0.2">
      <c r="S1110" s="155">
        <v>45834</v>
      </c>
      <c r="T1110" t="s">
        <v>1901</v>
      </c>
      <c r="U1110">
        <v>96222</v>
      </c>
      <c r="V1110" s="6"/>
      <c r="W1110" s="155" t="s">
        <v>350</v>
      </c>
    </row>
    <row r="1111" spans="19:23" x14ac:dyDescent="0.2">
      <c r="S1111" s="155">
        <v>45877</v>
      </c>
      <c r="T1111" t="s">
        <v>1954</v>
      </c>
      <c r="U1111">
        <v>96222</v>
      </c>
      <c r="W1111" s="155" t="s">
        <v>350</v>
      </c>
    </row>
    <row r="1112" spans="19:23" x14ac:dyDescent="0.2">
      <c r="S1112" s="155">
        <v>45878</v>
      </c>
      <c r="T1112" t="s">
        <v>1955</v>
      </c>
      <c r="U1112">
        <v>96222</v>
      </c>
      <c r="W1112" s="155" t="s">
        <v>350</v>
      </c>
    </row>
    <row r="1113" spans="19:23" x14ac:dyDescent="0.2">
      <c r="S1113" s="155">
        <v>45998</v>
      </c>
      <c r="T1113" t="s">
        <v>2024</v>
      </c>
      <c r="U1113">
        <v>96222</v>
      </c>
      <c r="W1113" s="155" t="s">
        <v>350</v>
      </c>
    </row>
    <row r="1114" spans="19:23" x14ac:dyDescent="0.2">
      <c r="S1114" s="155">
        <v>46014</v>
      </c>
      <c r="T1114" t="s">
        <v>2041</v>
      </c>
      <c r="U1114">
        <v>96222</v>
      </c>
      <c r="W1114" s="155" t="s">
        <v>350</v>
      </c>
    </row>
    <row r="1115" spans="19:23" x14ac:dyDescent="0.2">
      <c r="S1115" s="155">
        <v>47505</v>
      </c>
      <c r="T1115" t="s">
        <v>2054</v>
      </c>
      <c r="U1115">
        <v>96222</v>
      </c>
      <c r="W1115" s="155" t="s">
        <v>350</v>
      </c>
    </row>
    <row r="1116" spans="19:23" x14ac:dyDescent="0.2">
      <c r="S1116" s="155">
        <v>47507</v>
      </c>
      <c r="T1116" t="s">
        <v>2057</v>
      </c>
      <c r="U1116">
        <v>96222</v>
      </c>
      <c r="W1116" s="155" t="s">
        <v>350</v>
      </c>
    </row>
    <row r="1117" spans="19:23" x14ac:dyDescent="0.2">
      <c r="S1117" s="155">
        <v>45835</v>
      </c>
      <c r="T1117" t="s">
        <v>1902</v>
      </c>
      <c r="U1117">
        <v>96222</v>
      </c>
      <c r="W1117" s="155" t="s">
        <v>350</v>
      </c>
    </row>
    <row r="1118" spans="19:23" x14ac:dyDescent="0.2">
      <c r="S1118" s="155">
        <v>45836</v>
      </c>
      <c r="T1118" t="s">
        <v>1903</v>
      </c>
      <c r="U1118">
        <v>96222</v>
      </c>
      <c r="W1118" s="155" t="s">
        <v>350</v>
      </c>
    </row>
    <row r="1119" spans="19:23" x14ac:dyDescent="0.2">
      <c r="S1119" s="155">
        <v>45850</v>
      </c>
      <c r="T1119" t="s">
        <v>1917</v>
      </c>
      <c r="U1119">
        <v>96222</v>
      </c>
      <c r="W1119" s="155" t="s">
        <v>350</v>
      </c>
    </row>
    <row r="1120" spans="19:23" x14ac:dyDescent="0.2">
      <c r="S1120" s="155">
        <v>45854</v>
      </c>
      <c r="T1120" t="s">
        <v>1923</v>
      </c>
      <c r="U1120">
        <v>96222</v>
      </c>
      <c r="W1120" s="155" t="s">
        <v>350</v>
      </c>
    </row>
    <row r="1121" spans="19:23" x14ac:dyDescent="0.2">
      <c r="S1121" s="155">
        <v>45856</v>
      </c>
      <c r="T1121" t="s">
        <v>1925</v>
      </c>
      <c r="U1121">
        <v>96222</v>
      </c>
      <c r="W1121" s="155" t="s">
        <v>350</v>
      </c>
    </row>
    <row r="1122" spans="19:23" x14ac:dyDescent="0.2">
      <c r="S1122" s="155">
        <v>45860</v>
      </c>
      <c r="T1122" t="s">
        <v>1930</v>
      </c>
      <c r="U1122">
        <v>96222</v>
      </c>
      <c r="W1122" s="155" t="s">
        <v>350</v>
      </c>
    </row>
    <row r="1123" spans="19:23" x14ac:dyDescent="0.2">
      <c r="S1123" s="155">
        <v>45876</v>
      </c>
      <c r="T1123" t="s">
        <v>1953</v>
      </c>
      <c r="U1123">
        <v>96222</v>
      </c>
      <c r="W1123" s="155" t="s">
        <v>350</v>
      </c>
    </row>
    <row r="1124" spans="19:23" x14ac:dyDescent="0.2">
      <c r="S1124" s="155">
        <v>48423</v>
      </c>
      <c r="T1124" t="s">
        <v>2114</v>
      </c>
      <c r="U1124">
        <v>96222</v>
      </c>
      <c r="W1124" s="155" t="s">
        <v>661</v>
      </c>
    </row>
    <row r="1125" spans="19:23" x14ac:dyDescent="0.2">
      <c r="S1125" s="155">
        <v>48484</v>
      </c>
      <c r="T1125" t="s">
        <v>2165</v>
      </c>
      <c r="U1125">
        <v>96222</v>
      </c>
      <c r="W1125" s="155" t="s">
        <v>661</v>
      </c>
    </row>
    <row r="1126" spans="19:23" x14ac:dyDescent="0.2">
      <c r="S1126" s="155">
        <v>44614</v>
      </c>
      <c r="T1126" t="s">
        <v>1380</v>
      </c>
      <c r="U1126">
        <v>96222</v>
      </c>
      <c r="W1126" s="155" t="s">
        <v>661</v>
      </c>
    </row>
    <row r="1127" spans="19:23" x14ac:dyDescent="0.2">
      <c r="S1127" s="155">
        <v>44625</v>
      </c>
      <c r="T1127" t="s">
        <v>1392</v>
      </c>
      <c r="U1127">
        <v>96222</v>
      </c>
      <c r="W1127" s="155" t="s">
        <v>661</v>
      </c>
    </row>
    <row r="1128" spans="19:23" x14ac:dyDescent="0.2">
      <c r="S1128" s="155">
        <v>44651</v>
      </c>
      <c r="T1128" t="s">
        <v>1412</v>
      </c>
      <c r="U1128">
        <v>96222</v>
      </c>
      <c r="W1128" s="155" t="s">
        <v>661</v>
      </c>
    </row>
    <row r="1129" spans="19:23" x14ac:dyDescent="0.2">
      <c r="S1129" s="155">
        <v>42259</v>
      </c>
      <c r="T1129" t="s">
        <v>942</v>
      </c>
      <c r="U1129">
        <v>96222</v>
      </c>
      <c r="W1129" s="155" t="s">
        <v>661</v>
      </c>
    </row>
    <row r="1130" spans="19:23" x14ac:dyDescent="0.2">
      <c r="S1130" s="155">
        <v>45473</v>
      </c>
      <c r="T1130" t="s">
        <v>1767</v>
      </c>
      <c r="U1130">
        <v>96222</v>
      </c>
      <c r="W1130" s="155" t="s">
        <v>661</v>
      </c>
    </row>
    <row r="1131" spans="19:23" x14ac:dyDescent="0.2">
      <c r="S1131" s="155">
        <v>45491</v>
      </c>
      <c r="T1131" t="s">
        <v>1786</v>
      </c>
      <c r="U1131">
        <v>96222</v>
      </c>
      <c r="W1131" s="155" t="s">
        <v>661</v>
      </c>
    </row>
    <row r="1132" spans="19:23" x14ac:dyDescent="0.2">
      <c r="S1132" s="155">
        <v>45492</v>
      </c>
      <c r="T1132" t="s">
        <v>1787</v>
      </c>
      <c r="U1132">
        <v>96222</v>
      </c>
      <c r="W1132" s="155" t="s">
        <v>661</v>
      </c>
    </row>
    <row r="1133" spans="19:23" x14ac:dyDescent="0.2">
      <c r="S1133" s="155">
        <v>45509</v>
      </c>
      <c r="T1133" t="s">
        <v>1806</v>
      </c>
      <c r="U1133">
        <v>96222</v>
      </c>
      <c r="W1133" s="155" t="s">
        <v>661</v>
      </c>
    </row>
    <row r="1134" spans="19:23" x14ac:dyDescent="0.2">
      <c r="S1134" s="155">
        <v>42066</v>
      </c>
      <c r="T1134" t="s">
        <v>820</v>
      </c>
      <c r="U1134">
        <v>96222</v>
      </c>
      <c r="W1134" s="155" t="s">
        <v>661</v>
      </c>
    </row>
    <row r="1135" spans="19:23" x14ac:dyDescent="0.2">
      <c r="S1135" s="155">
        <v>45074</v>
      </c>
      <c r="T1135" t="s">
        <v>1464</v>
      </c>
      <c r="U1135">
        <v>96222</v>
      </c>
      <c r="W1135" s="155" t="s">
        <v>661</v>
      </c>
    </row>
    <row r="1136" spans="19:23" x14ac:dyDescent="0.2">
      <c r="S1136" s="155">
        <v>45075</v>
      </c>
      <c r="T1136" t="s">
        <v>1465</v>
      </c>
      <c r="U1136">
        <v>96222</v>
      </c>
      <c r="W1136" s="155" t="s">
        <v>661</v>
      </c>
    </row>
    <row r="1137" spans="19:23" x14ac:dyDescent="0.2">
      <c r="S1137" s="155">
        <v>45107</v>
      </c>
      <c r="T1137" t="s">
        <v>1494</v>
      </c>
      <c r="U1137">
        <v>96222</v>
      </c>
      <c r="W1137" s="155" t="s">
        <v>661</v>
      </c>
    </row>
    <row r="1138" spans="19:23" x14ac:dyDescent="0.2">
      <c r="S1138" s="155">
        <v>45111</v>
      </c>
      <c r="T1138" t="s">
        <v>1500</v>
      </c>
      <c r="U1138">
        <v>96222</v>
      </c>
      <c r="W1138" s="155" t="s">
        <v>661</v>
      </c>
    </row>
    <row r="1139" spans="19:23" x14ac:dyDescent="0.2">
      <c r="S1139" s="155">
        <v>45123</v>
      </c>
      <c r="T1139" t="s">
        <v>1515</v>
      </c>
      <c r="U1139">
        <v>96222</v>
      </c>
      <c r="W1139" s="155" t="s">
        <v>661</v>
      </c>
    </row>
    <row r="1140" spans="19:23" x14ac:dyDescent="0.2">
      <c r="S1140" s="155">
        <v>45127</v>
      </c>
      <c r="T1140" t="s">
        <v>1521</v>
      </c>
      <c r="U1140">
        <v>96222</v>
      </c>
      <c r="W1140" s="155" t="s">
        <v>661</v>
      </c>
    </row>
    <row r="1141" spans="19:23" x14ac:dyDescent="0.2">
      <c r="S1141" s="155">
        <v>45345</v>
      </c>
      <c r="T1141" t="s">
        <v>1700</v>
      </c>
      <c r="U1141">
        <v>96222</v>
      </c>
      <c r="W1141" s="155" t="s">
        <v>661</v>
      </c>
    </row>
    <row r="1142" spans="19:23" x14ac:dyDescent="0.2">
      <c r="S1142" s="155">
        <v>45353</v>
      </c>
      <c r="T1142" t="s">
        <v>1711</v>
      </c>
      <c r="U1142">
        <v>96222</v>
      </c>
      <c r="W1142" s="155" t="s">
        <v>661</v>
      </c>
    </row>
    <row r="1143" spans="19:23" x14ac:dyDescent="0.2">
      <c r="S1143" s="155">
        <v>48739</v>
      </c>
      <c r="T1143" t="s">
        <v>2214</v>
      </c>
      <c r="U1143">
        <v>96222</v>
      </c>
      <c r="W1143" s="155" t="s">
        <v>661</v>
      </c>
    </row>
    <row r="1144" spans="19:23" x14ac:dyDescent="0.2">
      <c r="S1144" s="155">
        <v>42089</v>
      </c>
      <c r="T1144" t="s">
        <v>830</v>
      </c>
      <c r="U1144">
        <v>96222</v>
      </c>
      <c r="W1144" s="155" t="s">
        <v>661</v>
      </c>
    </row>
    <row r="1145" spans="19:23" x14ac:dyDescent="0.2">
      <c r="S1145" s="155">
        <v>42097</v>
      </c>
      <c r="T1145" t="s">
        <v>839</v>
      </c>
      <c r="U1145">
        <v>96222</v>
      </c>
      <c r="W1145" s="155" t="s">
        <v>661</v>
      </c>
    </row>
    <row r="1146" spans="19:23" x14ac:dyDescent="0.2">
      <c r="S1146" s="155">
        <v>45006</v>
      </c>
      <c r="T1146" t="s">
        <v>1432</v>
      </c>
      <c r="U1146">
        <v>96222</v>
      </c>
      <c r="W1146" s="155" t="s">
        <v>661</v>
      </c>
    </row>
    <row r="1147" spans="19:23" x14ac:dyDescent="0.2">
      <c r="S1147" s="155">
        <v>45016</v>
      </c>
      <c r="T1147" t="s">
        <v>1444</v>
      </c>
      <c r="U1147">
        <v>96222</v>
      </c>
      <c r="W1147" s="155" t="s">
        <v>661</v>
      </c>
    </row>
    <row r="1148" spans="19:23" x14ac:dyDescent="0.2">
      <c r="S1148" s="155">
        <v>45018</v>
      </c>
      <c r="T1148" t="s">
        <v>1445</v>
      </c>
      <c r="U1148">
        <v>96222</v>
      </c>
      <c r="W1148" s="155" t="s">
        <v>661</v>
      </c>
    </row>
    <row r="1149" spans="19:23" x14ac:dyDescent="0.2">
      <c r="S1149" s="155">
        <v>45038</v>
      </c>
      <c r="T1149" t="s">
        <v>1446</v>
      </c>
      <c r="U1149">
        <v>96222</v>
      </c>
      <c r="W1149" s="155" t="s">
        <v>661</v>
      </c>
    </row>
    <row r="1150" spans="19:23" x14ac:dyDescent="0.2">
      <c r="S1150" s="155">
        <v>45052</v>
      </c>
      <c r="T1150" t="s">
        <v>1452</v>
      </c>
      <c r="U1150">
        <v>96222</v>
      </c>
      <c r="W1150" s="155" t="s">
        <v>661</v>
      </c>
    </row>
    <row r="1151" spans="19:23" x14ac:dyDescent="0.2">
      <c r="S1151" s="155">
        <v>45070</v>
      </c>
      <c r="T1151" t="s">
        <v>1458</v>
      </c>
      <c r="U1151">
        <v>96222</v>
      </c>
      <c r="W1151" s="155" t="s">
        <v>661</v>
      </c>
    </row>
    <row r="1152" spans="19:23" x14ac:dyDescent="0.2">
      <c r="S1152" s="155">
        <v>45245</v>
      </c>
      <c r="T1152" t="s">
        <v>1578</v>
      </c>
      <c r="U1152">
        <v>96222</v>
      </c>
      <c r="W1152" s="155" t="s">
        <v>661</v>
      </c>
    </row>
    <row r="1153" spans="19:23" x14ac:dyDescent="0.2">
      <c r="S1153" s="155">
        <v>45416</v>
      </c>
      <c r="T1153" t="s">
        <v>1752</v>
      </c>
      <c r="U1153">
        <v>96222</v>
      </c>
      <c r="W1153" s="155" t="s">
        <v>661</v>
      </c>
    </row>
    <row r="1154" spans="19:23" x14ac:dyDescent="0.2">
      <c r="S1154" s="155">
        <v>45573</v>
      </c>
      <c r="T1154" t="s">
        <v>1862</v>
      </c>
      <c r="U1154">
        <v>96222</v>
      </c>
      <c r="W1154" s="155" t="s">
        <v>661</v>
      </c>
    </row>
    <row r="1155" spans="19:23" x14ac:dyDescent="0.2">
      <c r="S1155" s="155">
        <v>45000</v>
      </c>
      <c r="T1155" t="s">
        <v>1427</v>
      </c>
      <c r="U1155">
        <v>96222</v>
      </c>
      <c r="W1155" s="155" t="s">
        <v>661</v>
      </c>
    </row>
    <row r="1156" spans="19:23" x14ac:dyDescent="0.2">
      <c r="S1156" s="155">
        <v>41435</v>
      </c>
      <c r="T1156" t="s">
        <v>660</v>
      </c>
      <c r="U1156">
        <v>96222</v>
      </c>
      <c r="W1156" s="155" t="s">
        <v>661</v>
      </c>
    </row>
    <row r="1157" spans="19:23" x14ac:dyDescent="0.2">
      <c r="S1157" s="155">
        <v>41444</v>
      </c>
      <c r="T1157" t="s">
        <v>662</v>
      </c>
      <c r="U1157">
        <v>96222</v>
      </c>
      <c r="W1157" s="155" t="s">
        <v>661</v>
      </c>
    </row>
    <row r="1158" spans="19:23" x14ac:dyDescent="0.2">
      <c r="S1158" s="155">
        <v>44356</v>
      </c>
      <c r="T1158" t="s">
        <v>1213</v>
      </c>
      <c r="U1158">
        <v>96222</v>
      </c>
      <c r="W1158" s="155" t="s">
        <v>661</v>
      </c>
    </row>
    <row r="1159" spans="19:23" x14ac:dyDescent="0.2">
      <c r="S1159" s="155">
        <v>44513</v>
      </c>
      <c r="T1159" t="s">
        <v>1337</v>
      </c>
      <c r="U1159">
        <v>96222</v>
      </c>
      <c r="W1159" s="155" t="s">
        <v>661</v>
      </c>
    </row>
    <row r="1160" spans="19:23" x14ac:dyDescent="0.2">
      <c r="S1160" s="155">
        <v>44559</v>
      </c>
      <c r="T1160" t="s">
        <v>1350</v>
      </c>
      <c r="U1160">
        <v>96222</v>
      </c>
      <c r="W1160" s="155" t="s">
        <v>661</v>
      </c>
    </row>
    <row r="1161" spans="19:23" x14ac:dyDescent="0.2">
      <c r="S1161" s="155">
        <v>45385</v>
      </c>
      <c r="T1161" t="s">
        <v>1718</v>
      </c>
      <c r="U1161">
        <v>96222</v>
      </c>
      <c r="W1161" s="155" t="s">
        <v>661</v>
      </c>
    </row>
    <row r="1162" spans="19:23" x14ac:dyDescent="0.2">
      <c r="S1162" s="155">
        <v>45389</v>
      </c>
      <c r="T1162" t="s">
        <v>1724</v>
      </c>
      <c r="U1162">
        <v>96222</v>
      </c>
      <c r="W1162" s="155" t="s">
        <v>661</v>
      </c>
    </row>
    <row r="1163" spans="19:23" x14ac:dyDescent="0.2">
      <c r="S1163" s="155">
        <v>45393</v>
      </c>
      <c r="T1163" t="s">
        <v>1730</v>
      </c>
      <c r="U1163">
        <v>96222</v>
      </c>
      <c r="W1163" s="155" t="s">
        <v>661</v>
      </c>
    </row>
    <row r="1164" spans="19:23" x14ac:dyDescent="0.2">
      <c r="S1164" s="155">
        <v>42148</v>
      </c>
      <c r="T1164" t="s">
        <v>889</v>
      </c>
      <c r="U1164">
        <v>96222</v>
      </c>
      <c r="W1164" s="155" t="s">
        <v>661</v>
      </c>
    </row>
    <row r="1165" spans="19:23" x14ac:dyDescent="0.2">
      <c r="S1165" s="155">
        <v>42188</v>
      </c>
      <c r="T1165" t="s">
        <v>899</v>
      </c>
      <c r="U1165">
        <v>96222</v>
      </c>
      <c r="W1165" s="155" t="s">
        <v>661</v>
      </c>
    </row>
    <row r="1166" spans="19:23" x14ac:dyDescent="0.2">
      <c r="S1166" s="155">
        <v>44375</v>
      </c>
      <c r="T1166" t="s">
        <v>1222</v>
      </c>
      <c r="U1166">
        <v>96222</v>
      </c>
      <c r="W1166" s="155" t="s">
        <v>661</v>
      </c>
    </row>
    <row r="1167" spans="19:23" x14ac:dyDescent="0.2">
      <c r="S1167" s="155">
        <v>44385</v>
      </c>
      <c r="T1167" t="s">
        <v>1234</v>
      </c>
      <c r="U1167">
        <v>96222</v>
      </c>
      <c r="W1167" s="155" t="s">
        <v>661</v>
      </c>
    </row>
    <row r="1168" spans="19:23" x14ac:dyDescent="0.2">
      <c r="S1168" s="155">
        <v>44417</v>
      </c>
      <c r="T1168" t="s">
        <v>1274</v>
      </c>
      <c r="U1168">
        <v>96222</v>
      </c>
      <c r="W1168" s="155" t="s">
        <v>661</v>
      </c>
    </row>
    <row r="1169" spans="19:23" x14ac:dyDescent="0.2">
      <c r="S1169" s="155">
        <v>45817</v>
      </c>
      <c r="T1169" t="s">
        <v>1881</v>
      </c>
      <c r="U1169">
        <v>96222</v>
      </c>
      <c r="W1169" s="155" t="s">
        <v>661</v>
      </c>
    </row>
    <row r="1170" spans="19:23" x14ac:dyDescent="0.2">
      <c r="S1170" s="155">
        <v>46032</v>
      </c>
      <c r="T1170" t="s">
        <v>2051</v>
      </c>
      <c r="U1170">
        <v>96222</v>
      </c>
      <c r="W1170" s="155" t="s">
        <v>661</v>
      </c>
    </row>
    <row r="1171" spans="19:23" x14ac:dyDescent="0.2">
      <c r="S1171" s="155">
        <v>45818</v>
      </c>
      <c r="T1171" t="s">
        <v>1882</v>
      </c>
      <c r="U1171">
        <v>96222</v>
      </c>
      <c r="W1171" s="155" t="s">
        <v>661</v>
      </c>
    </row>
    <row r="1172" spans="19:23" x14ac:dyDescent="0.2">
      <c r="S1172" s="155">
        <v>45819</v>
      </c>
      <c r="T1172" t="s">
        <v>1883</v>
      </c>
      <c r="U1172">
        <v>96222</v>
      </c>
      <c r="W1172" s="155" t="s">
        <v>661</v>
      </c>
    </row>
    <row r="1173" spans="19:23" x14ac:dyDescent="0.2">
      <c r="S1173" s="155">
        <v>45841</v>
      </c>
      <c r="T1173" t="s">
        <v>1909</v>
      </c>
      <c r="U1173">
        <v>96222</v>
      </c>
      <c r="W1173" s="155" t="s">
        <v>661</v>
      </c>
    </row>
    <row r="1174" spans="19:23" x14ac:dyDescent="0.2">
      <c r="S1174" s="155">
        <v>45842</v>
      </c>
      <c r="T1174" t="s">
        <v>1910</v>
      </c>
      <c r="U1174">
        <v>96222</v>
      </c>
      <c r="W1174" s="155" t="s">
        <v>661</v>
      </c>
    </row>
    <row r="1175" spans="19:23" x14ac:dyDescent="0.2">
      <c r="S1175" s="155">
        <v>45843</v>
      </c>
      <c r="T1175" t="s">
        <v>1911</v>
      </c>
      <c r="U1175">
        <v>96222</v>
      </c>
      <c r="W1175" s="155" t="s">
        <v>661</v>
      </c>
    </row>
    <row r="1176" spans="19:23" x14ac:dyDescent="0.2">
      <c r="S1176" s="155">
        <v>45844</v>
      </c>
      <c r="T1176" t="s">
        <v>1912</v>
      </c>
      <c r="U1176">
        <v>96222</v>
      </c>
      <c r="W1176" s="155" t="s">
        <v>661</v>
      </c>
    </row>
    <row r="1177" spans="19:23" x14ac:dyDescent="0.2">
      <c r="S1177" s="155">
        <v>45999</v>
      </c>
      <c r="T1177" t="s">
        <v>2025</v>
      </c>
      <c r="U1177">
        <v>96222</v>
      </c>
      <c r="W1177" s="155" t="s">
        <v>661</v>
      </c>
    </row>
    <row r="1178" spans="19:23" x14ac:dyDescent="0.2">
      <c r="S1178" s="155">
        <v>46031</v>
      </c>
      <c r="T1178" t="s">
        <v>2050</v>
      </c>
      <c r="U1178">
        <v>96222</v>
      </c>
      <c r="W1178" s="155" t="s">
        <v>661</v>
      </c>
    </row>
    <row r="1179" spans="19:23" x14ac:dyDescent="0.2">
      <c r="S1179" s="155">
        <v>47851</v>
      </c>
      <c r="T1179" t="s">
        <v>2078</v>
      </c>
      <c r="U1179">
        <v>96222</v>
      </c>
      <c r="W1179" s="155" t="s">
        <v>661</v>
      </c>
    </row>
    <row r="1180" spans="19:23" x14ac:dyDescent="0.2">
      <c r="S1180" s="155">
        <v>2107</v>
      </c>
      <c r="T1180" t="s">
        <v>255</v>
      </c>
      <c r="U1180">
        <v>96222</v>
      </c>
      <c r="W1180" s="155" t="s">
        <v>256</v>
      </c>
    </row>
    <row r="1181" spans="19:23" x14ac:dyDescent="0.2">
      <c r="S1181" s="155">
        <v>1301</v>
      </c>
      <c r="T1181" t="s">
        <v>239</v>
      </c>
      <c r="U1181">
        <v>96222</v>
      </c>
      <c r="W1181" s="155" t="s">
        <v>240</v>
      </c>
    </row>
    <row r="1182" spans="19:23" x14ac:dyDescent="0.2">
      <c r="S1182" s="155">
        <v>1104</v>
      </c>
      <c r="T1182" t="s">
        <v>223</v>
      </c>
      <c r="U1182">
        <v>96222</v>
      </c>
      <c r="W1182" s="155" t="s">
        <v>224</v>
      </c>
    </row>
    <row r="1183" spans="19:23" x14ac:dyDescent="0.2">
      <c r="S1183" s="155">
        <v>2106</v>
      </c>
      <c r="T1183" t="s">
        <v>246</v>
      </c>
      <c r="U1183">
        <v>96222</v>
      </c>
      <c r="W1183" s="155" t="s">
        <v>247</v>
      </c>
    </row>
    <row r="1184" spans="19:23" x14ac:dyDescent="0.2">
      <c r="S1184" s="155">
        <v>1101</v>
      </c>
      <c r="T1184" t="s">
        <v>200</v>
      </c>
      <c r="U1184">
        <v>96222</v>
      </c>
      <c r="W1184" s="155" t="s">
        <v>201</v>
      </c>
    </row>
    <row r="1185" spans="19:23" x14ac:dyDescent="0.2">
      <c r="S1185" s="155">
        <v>2109</v>
      </c>
      <c r="T1185" t="s">
        <v>268</v>
      </c>
      <c r="U1185">
        <v>96222</v>
      </c>
      <c r="W1185" s="155" t="s">
        <v>269</v>
      </c>
    </row>
    <row r="1186" spans="19:23" x14ac:dyDescent="0.2">
      <c r="S1186" s="155">
        <v>1102</v>
      </c>
      <c r="T1186" t="s">
        <v>208</v>
      </c>
      <c r="U1186">
        <v>96222</v>
      </c>
      <c r="W1186" s="155" t="s">
        <v>209</v>
      </c>
    </row>
    <row r="1187" spans="19:23" x14ac:dyDescent="0.2">
      <c r="S1187" s="155">
        <v>2108</v>
      </c>
      <c r="T1187" t="s">
        <v>264</v>
      </c>
      <c r="U1187">
        <v>96222</v>
      </c>
      <c r="W1187" s="155" t="s">
        <v>265</v>
      </c>
    </row>
    <row r="1188" spans="19:23" x14ac:dyDescent="0.2">
      <c r="S1188" s="155">
        <v>1105</v>
      </c>
      <c r="T1188" t="s">
        <v>230</v>
      </c>
      <c r="U1188">
        <v>96222</v>
      </c>
      <c r="W1188" s="155" t="s">
        <v>231</v>
      </c>
    </row>
    <row r="1189" spans="19:23" x14ac:dyDescent="0.2">
      <c r="S1189" s="155">
        <v>1103</v>
      </c>
      <c r="T1189" t="s">
        <v>215</v>
      </c>
      <c r="U1189">
        <v>96222</v>
      </c>
      <c r="W1189" s="155" t="s">
        <v>216</v>
      </c>
    </row>
    <row r="1195" spans="19:23" x14ac:dyDescent="0.2">
      <c r="V1195" s="6"/>
    </row>
    <row r="1226" spans="22:22" x14ac:dyDescent="0.2">
      <c r="V1226" s="6"/>
    </row>
    <row r="1240" spans="22:22" x14ac:dyDescent="0.2">
      <c r="V1240" s="6"/>
    </row>
  </sheetData>
  <sortState ref="S2:W1289">
    <sortCondition ref="W2"/>
  </sortState>
  <mergeCells count="1">
    <mergeCell ref="AC1:A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92D050"/>
  </sheetPr>
  <dimension ref="A1:AQ1272"/>
  <sheetViews>
    <sheetView workbookViewId="0">
      <selection activeCell="AH9" sqref="AH9"/>
    </sheetView>
  </sheetViews>
  <sheetFormatPr baseColWidth="10" defaultColWidth="11.42578125" defaultRowHeight="12.75" x14ac:dyDescent="0.2"/>
  <cols>
    <col min="1" max="1" width="14" customWidth="1"/>
    <col min="2" max="2" width="14.5703125" customWidth="1"/>
    <col min="5" max="5" width="28.28515625" bestFit="1" customWidth="1"/>
    <col min="6" max="6" width="119" bestFit="1" customWidth="1"/>
    <col min="12" max="12" width="14.42578125" bestFit="1" customWidth="1"/>
    <col min="14" max="14" width="24.85546875" customWidth="1"/>
    <col min="25" max="25" width="34.28515625" customWidth="1"/>
    <col min="29" max="29" width="17.42578125" bestFit="1" customWidth="1"/>
    <col min="30" max="30" width="12.7109375" bestFit="1" customWidth="1"/>
    <col min="31" max="31" width="26.85546875" bestFit="1" customWidth="1"/>
    <col min="33" max="33" width="37.85546875" customWidth="1"/>
    <col min="38" max="38" width="32.85546875" bestFit="1" customWidth="1"/>
    <col min="39" max="39" width="182.5703125" customWidth="1"/>
  </cols>
  <sheetData>
    <row r="1" spans="1:43" ht="20.25" customHeight="1" x14ac:dyDescent="0.2">
      <c r="A1" s="310" t="s">
        <v>2255</v>
      </c>
      <c r="B1" s="310"/>
      <c r="C1" s="310"/>
      <c r="D1" s="310"/>
      <c r="E1" s="310"/>
      <c r="F1" s="310"/>
      <c r="G1" s="310"/>
      <c r="H1" s="310"/>
      <c r="I1" s="310"/>
      <c r="J1" s="310"/>
      <c r="K1" s="310"/>
    </row>
    <row r="2" spans="1:43" x14ac:dyDescent="0.2">
      <c r="A2" s="310"/>
      <c r="B2" s="310"/>
      <c r="C2" s="310"/>
      <c r="D2" s="310"/>
      <c r="E2" s="310"/>
      <c r="F2" s="310"/>
      <c r="G2" s="310"/>
      <c r="H2" s="310"/>
      <c r="I2" s="310"/>
      <c r="J2" s="310"/>
      <c r="K2" s="310"/>
    </row>
    <row r="3" spans="1:43" x14ac:dyDescent="0.2">
      <c r="A3" s="310"/>
      <c r="B3" s="310"/>
      <c r="C3" s="310"/>
      <c r="D3" s="310"/>
      <c r="E3" s="310"/>
      <c r="F3" s="310"/>
      <c r="G3" s="310"/>
      <c r="H3" s="310"/>
      <c r="I3" s="310"/>
      <c r="J3" s="310"/>
      <c r="K3" s="310"/>
    </row>
    <row r="4" spans="1:43" x14ac:dyDescent="0.2">
      <c r="AO4" s="307" t="s">
        <v>125</v>
      </c>
      <c r="AP4" s="308"/>
      <c r="AQ4" s="309"/>
    </row>
    <row r="5" spans="1:43" ht="16.5" thickBot="1" x14ac:dyDescent="0.3">
      <c r="A5" s="311" t="s">
        <v>2256</v>
      </c>
      <c r="B5" s="311"/>
      <c r="D5" s="311" t="s">
        <v>2257</v>
      </c>
      <c r="E5" s="311"/>
      <c r="H5" s="311" t="s">
        <v>2258</v>
      </c>
      <c r="I5" s="311"/>
      <c r="K5" s="311" t="s">
        <v>2259</v>
      </c>
      <c r="L5" s="311"/>
      <c r="N5" s="306"/>
      <c r="O5" s="306"/>
      <c r="T5" s="306" t="s">
        <v>2302</v>
      </c>
      <c r="U5" s="306"/>
      <c r="AL5" s="199" t="s">
        <v>2390</v>
      </c>
      <c r="AM5" s="199" t="s">
        <v>2257</v>
      </c>
      <c r="AO5" s="229" t="s">
        <v>2522</v>
      </c>
      <c r="AP5" s="202" t="str">
        <f>referentes!H2</f>
        <v>Tronco</v>
      </c>
      <c r="AQ5" s="230">
        <f>referentes!G2</f>
        <v>8</v>
      </c>
    </row>
    <row r="6" spans="1:43" ht="13.5" thickBot="1" x14ac:dyDescent="0.25">
      <c r="A6" s="2" t="s">
        <v>2260</v>
      </c>
      <c r="B6" s="2" t="s">
        <v>2261</v>
      </c>
      <c r="D6" s="211" t="s">
        <v>133</v>
      </c>
      <c r="E6" s="211" t="s">
        <v>2257</v>
      </c>
      <c r="F6" s="211" t="s">
        <v>2402</v>
      </c>
      <c r="G6" s="210"/>
      <c r="H6" s="2" t="s">
        <v>133</v>
      </c>
      <c r="I6" s="2" t="s">
        <v>47</v>
      </c>
      <c r="K6" s="2" t="s">
        <v>133</v>
      </c>
      <c r="L6" s="2" t="s">
        <v>47</v>
      </c>
      <c r="N6" s="2"/>
      <c r="O6" s="2"/>
      <c r="T6" s="2">
        <v>4</v>
      </c>
      <c r="U6" t="s">
        <v>2303</v>
      </c>
      <c r="Y6" s="187" t="str">
        <f>IF(AND(referentes!U2&lt;&gt;"",          referentes!U2&lt;&gt;96321,    referentes!U2&lt;&gt;96222            ),(referentes!W2),"")</f>
        <v/>
      </c>
      <c r="Z6" s="187">
        <f>referentes!S2</f>
        <v>41640</v>
      </c>
      <c r="AB6" s="190" t="s">
        <v>77</v>
      </c>
      <c r="AC6" s="190" t="s">
        <v>2325</v>
      </c>
      <c r="AD6" s="190" t="s">
        <v>2326</v>
      </c>
      <c r="AE6" s="190" t="s">
        <v>2327</v>
      </c>
      <c r="AG6" s="203" t="s">
        <v>2393</v>
      </c>
      <c r="AH6" s="204" t="s">
        <v>122</v>
      </c>
      <c r="AL6" s="2" t="s">
        <v>2377</v>
      </c>
      <c r="AM6" s="2" t="s">
        <v>2263</v>
      </c>
      <c r="AO6" s="231" t="s">
        <v>2523</v>
      </c>
      <c r="AP6" s="232" t="str">
        <f>referentes!H3</f>
        <v>Rama</v>
      </c>
      <c r="AQ6" s="233">
        <f>referentes!G3</f>
        <v>7</v>
      </c>
    </row>
    <row r="7" spans="1:43" ht="15.75" thickBot="1" x14ac:dyDescent="0.3">
      <c r="A7">
        <v>10</v>
      </c>
      <c r="B7" t="s">
        <v>2262</v>
      </c>
      <c r="D7" s="209">
        <v>1513</v>
      </c>
      <c r="E7" s="209" t="s">
        <v>2377</v>
      </c>
      <c r="F7" s="209" t="s">
        <v>2263</v>
      </c>
      <c r="H7">
        <v>47</v>
      </c>
      <c r="I7" t="s">
        <v>2264</v>
      </c>
      <c r="K7">
        <v>614</v>
      </c>
      <c r="L7" t="s">
        <v>2265</v>
      </c>
      <c r="T7">
        <v>6</v>
      </c>
      <c r="U7" t="s">
        <v>2304</v>
      </c>
      <c r="Y7" s="188" t="str">
        <f>IF(AND(referentes!U3&lt;&gt;"",          referentes!U3&lt;&gt;96321,    referentes!U3&lt;&gt;96222            ),(referentes!W3),"")</f>
        <v/>
      </c>
      <c r="Z7" s="188">
        <f>referentes!S3</f>
        <v>41725</v>
      </c>
      <c r="AB7">
        <v>1</v>
      </c>
      <c r="AC7">
        <f>IF(Y6="",0,Y6)</f>
        <v>0</v>
      </c>
      <c r="AD7">
        <f>IF(AC7=0,MAX($AB$7:$AB$1135)+1,AB7)</f>
        <v>1130</v>
      </c>
      <c r="AE7" t="str">
        <f>IFERROR(VLOOKUP(SMALL($AD$7:$AD$1135,AB7),$AB$7:$AD$1135,2,FALSE),"X")</f>
        <v>Bahia Hondita</v>
      </c>
      <c r="AG7" s="216" t="s">
        <v>2501</v>
      </c>
      <c r="AH7" s="217" t="s">
        <v>2502</v>
      </c>
      <c r="AL7" s="2" t="s">
        <v>99</v>
      </c>
      <c r="AM7" s="2" t="s">
        <v>2378</v>
      </c>
    </row>
    <row r="8" spans="1:43" ht="15" x14ac:dyDescent="0.25">
      <c r="A8">
        <v>11</v>
      </c>
      <c r="B8" t="s">
        <v>2266</v>
      </c>
      <c r="D8" s="209">
        <v>2187</v>
      </c>
      <c r="E8" s="209" t="s">
        <v>2267</v>
      </c>
      <c r="F8" s="209" t="s">
        <v>2267</v>
      </c>
      <c r="H8">
        <v>48</v>
      </c>
      <c r="I8" t="s">
        <v>2268</v>
      </c>
      <c r="K8">
        <v>615</v>
      </c>
      <c r="L8" t="s">
        <v>2269</v>
      </c>
      <c r="T8">
        <v>3497</v>
      </c>
      <c r="U8" t="s">
        <v>2305</v>
      </c>
      <c r="Y8" s="188" t="str">
        <f>IF(AND(referentes!U4&lt;&gt;"",          referentes!U4&lt;&gt;96321,    referentes!U4&lt;&gt;96222            ),(referentes!W4),"")</f>
        <v/>
      </c>
      <c r="Z8" s="188">
        <f>referentes!S4</f>
        <v>42501</v>
      </c>
      <c r="AB8">
        <v>2</v>
      </c>
      <c r="AC8">
        <f t="shared" ref="AC8:AC71" si="0">IF(Y7="",0,Y7)</f>
        <v>0</v>
      </c>
      <c r="AD8">
        <f t="shared" ref="AD8:AD71" si="1">IF(AC8=0,MAX($AB$7:$AB$1135)+1,AB8)</f>
        <v>1130</v>
      </c>
      <c r="AE8" t="str">
        <f t="shared" ref="AE8:AE71" si="2">IFERROR(VLOOKUP(SMALL($AD$7:$AD$1135,AB8),$AB$7:$AD$1135,2,FALSE),"X")</f>
        <v>Agrosoledad</v>
      </c>
      <c r="AG8" s="218" t="str">
        <f>CONCATENATE(referentes!W275,"(",referentes!T275,")")</f>
        <v>(MAN)</v>
      </c>
      <c r="AH8" s="219">
        <f>referentes!S275</f>
        <v>42307</v>
      </c>
      <c r="AL8" s="2" t="s">
        <v>2379</v>
      </c>
      <c r="AM8" s="2" t="s">
        <v>2272</v>
      </c>
    </row>
    <row r="9" spans="1:43" ht="15" x14ac:dyDescent="0.25">
      <c r="D9" s="209">
        <v>2486</v>
      </c>
      <c r="E9" s="209" t="s">
        <v>2379</v>
      </c>
      <c r="F9" s="209" t="s">
        <v>2272</v>
      </c>
      <c r="H9">
        <v>633</v>
      </c>
      <c r="I9" t="s">
        <v>2270</v>
      </c>
      <c r="K9">
        <v>744</v>
      </c>
      <c r="L9" t="s">
        <v>2271</v>
      </c>
      <c r="Y9" s="188" t="str">
        <f>IF(AND(referentes!U5&lt;&gt;"",          referentes!U5&lt;&gt;96321,    referentes!U5&lt;&gt;96222            ),(referentes!W5),"")</f>
        <v/>
      </c>
      <c r="Z9" s="188">
        <f>referentes!S5</f>
        <v>41180</v>
      </c>
      <c r="AB9">
        <v>3</v>
      </c>
      <c r="AC9">
        <f t="shared" si="0"/>
        <v>0</v>
      </c>
      <c r="AD9">
        <f t="shared" si="1"/>
        <v>1130</v>
      </c>
      <c r="AE9" t="str">
        <f t="shared" si="2"/>
        <v>Agrosoledad -2</v>
      </c>
      <c r="AG9" s="218" t="str">
        <f>CONCATENATE(referentes!W276,"(",referentes!T276,")")</f>
        <v>Agrosoledad(CSI,SPIE-ZR1-Agrosole-1)</v>
      </c>
      <c r="AH9" s="219">
        <f>referentes!S276</f>
        <v>48733</v>
      </c>
      <c r="AL9" s="2" t="s">
        <v>2380</v>
      </c>
      <c r="AM9" s="2" t="s">
        <v>2381</v>
      </c>
    </row>
    <row r="10" spans="1:43" ht="15" x14ac:dyDescent="0.25">
      <c r="D10" s="209">
        <v>3287</v>
      </c>
      <c r="E10" s="209" t="s">
        <v>2395</v>
      </c>
      <c r="F10" s="209" t="s">
        <v>2396</v>
      </c>
      <c r="H10">
        <v>866</v>
      </c>
      <c r="I10" t="s">
        <v>2526</v>
      </c>
      <c r="Y10" s="188" t="str">
        <f>IF(AND(referentes!U6&lt;&gt;"",          referentes!U6&lt;&gt;96321,    referentes!U6&lt;&gt;96222            ),(referentes!W6),"")</f>
        <v/>
      </c>
      <c r="Z10" s="188">
        <f>referentes!S6</f>
        <v>41181</v>
      </c>
      <c r="AB10">
        <v>4</v>
      </c>
      <c r="AC10">
        <f t="shared" si="0"/>
        <v>0</v>
      </c>
      <c r="AD10">
        <f t="shared" si="1"/>
        <v>1130</v>
      </c>
      <c r="AE10" t="str">
        <f t="shared" si="2"/>
        <v>Agrosoledad 3</v>
      </c>
      <c r="AG10" s="218" t="str">
        <f>CONCATENATE(referentes!W277,"(",referentes!T277,")")</f>
        <v>Agrosoledad -2(CSI,SPIE-ZR1-Agrosole-2)</v>
      </c>
      <c r="AH10" s="219">
        <f>referentes!S277</f>
        <v>48735</v>
      </c>
      <c r="AL10" s="2" t="s">
        <v>2382</v>
      </c>
      <c r="AM10" s="2" t="s">
        <v>2383</v>
      </c>
    </row>
    <row r="11" spans="1:43" ht="15" x14ac:dyDescent="0.25">
      <c r="D11" s="209">
        <v>3360</v>
      </c>
      <c r="E11" s="209" t="s">
        <v>2397</v>
      </c>
      <c r="F11" s="209" t="s">
        <v>2398</v>
      </c>
      <c r="Y11" s="188" t="str">
        <f>IF(AND(referentes!U7&lt;&gt;"",          referentes!U7&lt;&gt;96321,    referentes!U7&lt;&gt;96222            ),(referentes!W7),"")</f>
        <v/>
      </c>
      <c r="Z11" s="188">
        <f>referentes!S7</f>
        <v>737</v>
      </c>
      <c r="AB11">
        <v>5</v>
      </c>
      <c r="AC11">
        <f t="shared" si="0"/>
        <v>0</v>
      </c>
      <c r="AD11">
        <f t="shared" si="1"/>
        <v>1130</v>
      </c>
      <c r="AE11" t="str">
        <f t="shared" si="2"/>
        <v>Aguas Negras -1</v>
      </c>
      <c r="AG11" s="218" t="str">
        <f>CONCATENATE(referentes!W278,"(",referentes!T278,")")</f>
        <v>Agrosoledad 3(CSI,SPIE-ZR1-Agrosole-3)</v>
      </c>
      <c r="AH11" s="219">
        <f>referentes!S278</f>
        <v>48737</v>
      </c>
      <c r="AL11" s="2" t="s">
        <v>2384</v>
      </c>
      <c r="AM11" s="2" t="s">
        <v>2385</v>
      </c>
    </row>
    <row r="12" spans="1:43" ht="15" x14ac:dyDescent="0.25">
      <c r="D12" s="209">
        <v>3460</v>
      </c>
      <c r="E12" s="209" t="s">
        <v>2273</v>
      </c>
      <c r="F12" s="209" t="s">
        <v>2399</v>
      </c>
      <c r="R12" t="str">
        <f>IF(AND(referentes!S377&lt;&gt;""    ),(referentes!W377),"")</f>
        <v>Caño Palermo-1</v>
      </c>
      <c r="Y12" s="188" t="str">
        <f>IF(AND(referentes!U8&lt;&gt;"",          referentes!U8&lt;&gt;96321,    referentes!U8&lt;&gt;96222            ),(referentes!W8),"")</f>
        <v/>
      </c>
      <c r="Z12" s="188">
        <f>referentes!S8</f>
        <v>41621</v>
      </c>
      <c r="AB12">
        <v>6</v>
      </c>
      <c r="AC12">
        <f t="shared" si="0"/>
        <v>0</v>
      </c>
      <c r="AD12">
        <f t="shared" si="1"/>
        <v>1130</v>
      </c>
      <c r="AE12" t="str">
        <f t="shared" si="2"/>
        <v>Aguas Negras -2</v>
      </c>
      <c r="AG12" s="218" t="str">
        <f>CONCATENATE(referentes!W279,"(",referentes!T279,")")</f>
        <v>Aguas Negras -1(SFFOCC-SZ1-ANE-1)</v>
      </c>
      <c r="AH12" s="219">
        <f>referentes!S279</f>
        <v>45924</v>
      </c>
      <c r="AL12" s="200" t="s">
        <v>2386</v>
      </c>
      <c r="AM12" s="200" t="s">
        <v>2387</v>
      </c>
    </row>
    <row r="13" spans="1:43" ht="15" x14ac:dyDescent="0.25">
      <c r="D13" s="209">
        <v>3498</v>
      </c>
      <c r="E13" s="209" t="s">
        <v>2388</v>
      </c>
      <c r="F13" s="209" t="s">
        <v>2388</v>
      </c>
      <c r="R13" t="str">
        <f>IF(AND(referentes!S456&lt;&gt;""    ),(referentes!W456),"")</f>
        <v>Estero Pasadero</v>
      </c>
      <c r="Y13" s="188" t="str">
        <f>IF(AND(referentes!U9&lt;&gt;"",          referentes!U9&lt;&gt;96321,    referentes!U9&lt;&gt;96222            ),(referentes!W9),"")</f>
        <v/>
      </c>
      <c r="Z13" s="188">
        <f>referentes!S9</f>
        <v>41184</v>
      </c>
      <c r="AB13">
        <v>7</v>
      </c>
      <c r="AC13">
        <f t="shared" si="0"/>
        <v>0</v>
      </c>
      <c r="AD13">
        <f t="shared" si="1"/>
        <v>1130</v>
      </c>
      <c r="AE13" t="str">
        <f t="shared" si="2"/>
        <v>Aguas Negras -3</v>
      </c>
      <c r="AG13" s="218" t="str">
        <f>CONCATENATE(referentes!W280,"(",referentes!T280,")")</f>
        <v>Aguas Negras -2(SFFOCC-SZ1-ANE-2)</v>
      </c>
      <c r="AH13" s="219">
        <f>referentes!S280</f>
        <v>45926</v>
      </c>
      <c r="AL13" s="2" t="s">
        <v>2388</v>
      </c>
      <c r="AM13" s="2" t="s">
        <v>2389</v>
      </c>
    </row>
    <row r="14" spans="1:43" ht="15" x14ac:dyDescent="0.25">
      <c r="D14" s="209">
        <v>3499</v>
      </c>
      <c r="E14" s="209" t="s">
        <v>2382</v>
      </c>
      <c r="F14" s="209" t="s">
        <v>2382</v>
      </c>
      <c r="R14" t="str">
        <f>IF(AND(referentes!S1092&lt;&gt;""    ),(referentes!W1092),"")</f>
        <v>Zona de Recuperación</v>
      </c>
      <c r="Y14" s="188" t="str">
        <f>IF(AND(referentes!U10&lt;&gt;"",          referentes!U10&lt;&gt;96321,    referentes!U10&lt;&gt;96222            ),(referentes!W10),"")</f>
        <v/>
      </c>
      <c r="Z14" s="188">
        <f>referentes!S10</f>
        <v>41063</v>
      </c>
      <c r="AB14">
        <v>8</v>
      </c>
      <c r="AC14">
        <f t="shared" si="0"/>
        <v>0</v>
      </c>
      <c r="AD14">
        <f t="shared" si="1"/>
        <v>1130</v>
      </c>
      <c r="AE14" t="str">
        <f t="shared" si="2"/>
        <v>Angostura</v>
      </c>
      <c r="AG14" s="218" t="str">
        <f>CONCATENATE(referentes!W281,"(",referentes!T281,")")</f>
        <v>Aguas Negras -3(SFFOCC-SZ1-ANE-3)</v>
      </c>
      <c r="AH14" s="219">
        <f>referentes!S281</f>
        <v>45928</v>
      </c>
    </row>
    <row r="15" spans="1:43" ht="15" x14ac:dyDescent="0.25">
      <c r="D15" s="209">
        <v>3528</v>
      </c>
      <c r="E15" s="209" t="s">
        <v>2384</v>
      </c>
      <c r="F15" s="209" t="s">
        <v>2400</v>
      </c>
      <c r="R15" t="str">
        <f>IF(AND(referentes!S1047&lt;&gt;""    ),(referentes!W1047),"")</f>
        <v>Zona de Preservación</v>
      </c>
      <c r="Y15" s="188" t="str">
        <f>IF(AND(referentes!U11&lt;&gt;"",          referentes!U11&lt;&gt;96321,    referentes!U11&lt;&gt;96222            ),(referentes!W11),"")</f>
        <v/>
      </c>
      <c r="Z15" s="188">
        <f>referentes!S11</f>
        <v>41637</v>
      </c>
      <c r="AB15">
        <v>9</v>
      </c>
      <c r="AC15">
        <f t="shared" si="0"/>
        <v>0</v>
      </c>
      <c r="AD15">
        <f t="shared" si="1"/>
        <v>1130</v>
      </c>
      <c r="AE15" t="str">
        <f t="shared" si="2"/>
        <v>Ararca-1</v>
      </c>
      <c r="AG15" s="218" t="str">
        <f>CONCATENATE(referentes!W282,"(",referentes!T282,")")</f>
        <v>Angostura(BCIS,EST-ZUS1-angostura-1)</v>
      </c>
      <c r="AH15" s="219">
        <f>referentes!S282</f>
        <v>45589</v>
      </c>
    </row>
    <row r="16" spans="1:43" ht="15" x14ac:dyDescent="0.25">
      <c r="D16" s="209">
        <v>3620</v>
      </c>
      <c r="E16" s="209" t="s">
        <v>2386</v>
      </c>
      <c r="F16" s="209" t="s">
        <v>2387</v>
      </c>
      <c r="R16" t="str">
        <f>IF(AND(referentes!S186&lt;&gt;""    ),(referentes!W186),"")</f>
        <v>PNNCRSB, Isla Gloria</v>
      </c>
      <c r="Y16" s="188" t="str">
        <f>IF(AND(referentes!U12&lt;&gt;"",          referentes!U12&lt;&gt;96321,    referentes!U12&lt;&gt;96222            ),(referentes!W12),"")</f>
        <v/>
      </c>
      <c r="Z16" s="188">
        <f>referentes!S12</f>
        <v>40880</v>
      </c>
      <c r="AB16">
        <v>10</v>
      </c>
      <c r="AC16">
        <f t="shared" si="0"/>
        <v>0</v>
      </c>
      <c r="AD16">
        <f t="shared" si="1"/>
        <v>1130</v>
      </c>
      <c r="AE16" t="str">
        <f t="shared" si="2"/>
        <v>Arroyo Limon -4</v>
      </c>
      <c r="AG16" s="218" t="str">
        <f>CONCATENATE(referentes!W283,"(",referentes!T283,")")</f>
        <v>Ararca-1(BARU-ZR1-Ararca-1)</v>
      </c>
      <c r="AH16" s="219">
        <f>referentes!S283</f>
        <v>44509</v>
      </c>
    </row>
    <row r="17" spans="4:34" ht="15" x14ac:dyDescent="0.25">
      <c r="D17" s="209">
        <v>3637</v>
      </c>
      <c r="E17" s="209" t="s">
        <v>2380</v>
      </c>
      <c r="F17" s="209" t="s">
        <v>2401</v>
      </c>
      <c r="R17" t="str">
        <f>IF(AND(referentes!S1152&lt;&gt;""    ),(referentes!W1152),"")</f>
        <v>Zona de Uso Sostenible</v>
      </c>
      <c r="Y17" s="188" t="str">
        <f>IF(AND(referentes!U13&lt;&gt;"",          referentes!U13&lt;&gt;96321,    referentes!U13&lt;&gt;96222            ),(referentes!W13),"")</f>
        <v/>
      </c>
      <c r="Z17" s="188">
        <f>referentes!S13</f>
        <v>47502</v>
      </c>
      <c r="AB17">
        <v>11</v>
      </c>
      <c r="AC17">
        <f t="shared" si="0"/>
        <v>0</v>
      </c>
      <c r="AD17">
        <f t="shared" si="1"/>
        <v>1130</v>
      </c>
      <c r="AE17" t="str">
        <f t="shared" si="2"/>
        <v>Arroyo Límon -1</v>
      </c>
      <c r="AG17" s="218" t="str">
        <f>CONCATENATE(referentes!W284,"(",referentes!T284,")")</f>
        <v>Arroyo Limon -4(MUSI-ZP1-DAL-2)</v>
      </c>
      <c r="AH17" s="219">
        <f>referentes!S284</f>
        <v>43803</v>
      </c>
    </row>
    <row r="18" spans="4:34" ht="15" x14ac:dyDescent="0.25">
      <c r="D18" s="209">
        <v>2239</v>
      </c>
      <c r="E18" s="209" t="s">
        <v>99</v>
      </c>
      <c r="F18" s="209" t="s">
        <v>2538</v>
      </c>
      <c r="R18" t="str">
        <f>IF(AND(referentes!S1153&lt;&gt;""    ),(referentes!W1153),"")</f>
        <v>Zona de Uso Sostenible</v>
      </c>
      <c r="Y18" s="188" t="str">
        <f>IF(AND(referentes!U14&lt;&gt;"",          referentes!U14&lt;&gt;96321,    referentes!U14&lt;&gt;96222            ),(referentes!W14),"")</f>
        <v/>
      </c>
      <c r="Z18" s="188">
        <f>referentes!S14</f>
        <v>45902</v>
      </c>
      <c r="AB18">
        <v>12</v>
      </c>
      <c r="AC18">
        <f t="shared" si="0"/>
        <v>0</v>
      </c>
      <c r="AD18">
        <f t="shared" si="1"/>
        <v>1130</v>
      </c>
      <c r="AE18" t="str">
        <f t="shared" si="2"/>
        <v>Arroyo Pacho</v>
      </c>
      <c r="AG18" s="218" t="str">
        <f>CONCATENATE(referentes!W285,"(",referentes!T285,")")</f>
        <v>Arroyo Límon -1(MUSI-ZP1-DUAL-1)</v>
      </c>
      <c r="AH18" s="219">
        <f>referentes!S285</f>
        <v>43622</v>
      </c>
    </row>
    <row r="19" spans="4:34" x14ac:dyDescent="0.2">
      <c r="D19" s="202"/>
      <c r="E19" s="202"/>
      <c r="R19" t="str">
        <f>IF(AND(referentes!S1154&lt;&gt;""    ),(referentes!W1154),"")</f>
        <v>Zona de Uso Sostenible</v>
      </c>
      <c r="Y19" s="188" t="str">
        <f>IF(AND(referentes!U15&lt;&gt;"",          referentes!U15&lt;&gt;96321,    referentes!U15&lt;&gt;96222            ),(referentes!W15),"")</f>
        <v/>
      </c>
      <c r="Z19" s="188">
        <f>referentes!S15</f>
        <v>45893</v>
      </c>
      <c r="AB19">
        <v>13</v>
      </c>
      <c r="AC19">
        <f t="shared" si="0"/>
        <v>0</v>
      </c>
      <c r="AD19">
        <f t="shared" si="1"/>
        <v>1130</v>
      </c>
      <c r="AE19" t="str">
        <f t="shared" si="2"/>
        <v>Arroyo Pacho</v>
      </c>
      <c r="AG19" s="218" t="str">
        <f>CONCATENATE(referentes!W286,"(",referentes!T286,")")</f>
        <v>Arroyo Pacho(CARI-ZP1-AP-1)</v>
      </c>
      <c r="AH19" s="219">
        <f>referentes!S286</f>
        <v>43644</v>
      </c>
    </row>
    <row r="20" spans="4:34" x14ac:dyDescent="0.2">
      <c r="R20" t="str">
        <f>IF(AND(referentes!S1155&lt;&gt;""    ),(referentes!W1155),"")</f>
        <v>Zona de Uso Sostenible</v>
      </c>
      <c r="Y20" s="188" t="str">
        <f>IF(AND(referentes!U16&lt;&gt;"",          referentes!U16&lt;&gt;96321,    referentes!U16&lt;&gt;96222            ),(referentes!W16),"")</f>
        <v>Bahia Hondita</v>
      </c>
      <c r="Z20" s="188">
        <f>referentes!S16</f>
        <v>55945</v>
      </c>
      <c r="AB20">
        <v>14</v>
      </c>
      <c r="AC20">
        <f t="shared" si="0"/>
        <v>0</v>
      </c>
      <c r="AD20">
        <f t="shared" si="1"/>
        <v>1130</v>
      </c>
      <c r="AE20" t="str">
        <f t="shared" si="2"/>
        <v>Arroyo Pacho</v>
      </c>
      <c r="AG20" s="218" t="str">
        <f>CONCATENATE(referentes!W287,"(",referentes!T287,")")</f>
        <v>Arroyo Pacho(CARI-ZP1-AP-2)</v>
      </c>
      <c r="AH20" s="219">
        <f>referentes!S287</f>
        <v>43779</v>
      </c>
    </row>
    <row r="21" spans="4:34" x14ac:dyDescent="0.2">
      <c r="R21" t="str">
        <f>IF(AND(referentes!S384&lt;&gt;""    ),(referentes!W384),"")</f>
        <v>Caño Tijo-2</v>
      </c>
      <c r="Y21" s="188" t="str">
        <f>IF(AND(referentes!U17&lt;&gt;"",          referentes!U17&lt;&gt;96321,    referentes!U17&lt;&gt;96222            ),(referentes!W17),"")</f>
        <v/>
      </c>
      <c r="Z21" s="188">
        <f>referentes!S17</f>
        <v>40832</v>
      </c>
      <c r="AB21">
        <v>15</v>
      </c>
      <c r="AC21" t="str">
        <f t="shared" si="0"/>
        <v>Bahia Hondita</v>
      </c>
      <c r="AD21">
        <f t="shared" si="1"/>
        <v>15</v>
      </c>
      <c r="AE21" t="str">
        <f t="shared" si="2"/>
        <v>Arroyo Pacho</v>
      </c>
      <c r="AG21" s="218" t="str">
        <f>CONCATENATE(referentes!W288,"(",referentes!T288,")")</f>
        <v>Arroyo Pacho(CARI-ZP1-APD-1)</v>
      </c>
      <c r="AH21" s="219">
        <f>referentes!S288</f>
        <v>43647</v>
      </c>
    </row>
    <row r="22" spans="4:34" x14ac:dyDescent="0.2">
      <c r="R22" t="str">
        <f>IF(AND(referentes!S1022&lt;&gt;""    ),(referentes!W1022),"")</f>
        <v>Zona de Preservación</v>
      </c>
      <c r="Y22" s="188" t="str">
        <f>IF(AND(referentes!U18&lt;&gt;"",          referentes!U18&lt;&gt;96321,    referentes!U18&lt;&gt;96222            ),(referentes!W18),"")</f>
        <v/>
      </c>
      <c r="Z22" s="188">
        <f>referentes!S18</f>
        <v>42042</v>
      </c>
      <c r="AB22">
        <v>16</v>
      </c>
      <c r="AC22">
        <f t="shared" si="0"/>
        <v>0</v>
      </c>
      <c r="AD22">
        <f t="shared" si="1"/>
        <v>1130</v>
      </c>
      <c r="AE22" t="str">
        <f t="shared" si="2"/>
        <v>Arroyo Plata-1</v>
      </c>
      <c r="AG22" s="218" t="str">
        <f>CONCATENATE(referentes!W289,"(",referentes!T289,")")</f>
        <v>Arroyo Pacho(CARI-ZP1-APD-2)</v>
      </c>
      <c r="AH22" s="219">
        <f>referentes!S289</f>
        <v>43649</v>
      </c>
    </row>
    <row r="23" spans="4:34" x14ac:dyDescent="0.2">
      <c r="R23" t="str">
        <f>IF(AND(referentes!S1023&lt;&gt;""    ),(referentes!W1023),"")</f>
        <v>Zona de Preservación</v>
      </c>
      <c r="Y23" s="188" t="str">
        <f>IF(AND(referentes!U19&lt;&gt;"",          referentes!U19&lt;&gt;96321,    referentes!U19&lt;&gt;96222            ),(referentes!W19),"")</f>
        <v/>
      </c>
      <c r="Z23" s="188">
        <f>referentes!S19</f>
        <v>42041</v>
      </c>
      <c r="AB23">
        <v>17</v>
      </c>
      <c r="AC23">
        <f t="shared" si="0"/>
        <v>0</v>
      </c>
      <c r="AD23">
        <f t="shared" si="1"/>
        <v>1130</v>
      </c>
      <c r="AE23" t="str">
        <f t="shared" si="2"/>
        <v>Arroyo la Piedrecita</v>
      </c>
      <c r="AG23" s="218" t="str">
        <f>CONCATENATE(referentes!W290,"(",referentes!T290,")")</f>
        <v>Arroyo Plata-1(BARB-ZR1-Ay-Plata-1)</v>
      </c>
      <c r="AH23" s="219">
        <f>referentes!S290</f>
        <v>44493</v>
      </c>
    </row>
    <row r="24" spans="4:34" x14ac:dyDescent="0.2">
      <c r="R24" t="str">
        <f>IF(AND(referentes!S1024&lt;&gt;""    ),(referentes!W1024),"")</f>
        <v>Zona de Preservación</v>
      </c>
      <c r="Y24" s="188" t="str">
        <f>IF(AND(referentes!U20&lt;&gt;"",          referentes!U20&lt;&gt;96321,    referentes!U20&lt;&gt;96222            ),(referentes!W20),"")</f>
        <v/>
      </c>
      <c r="Z24" s="188">
        <f>referentes!S20</f>
        <v>45076</v>
      </c>
      <c r="AB24">
        <v>18</v>
      </c>
      <c r="AC24">
        <f t="shared" si="0"/>
        <v>0</v>
      </c>
      <c r="AD24">
        <f t="shared" si="1"/>
        <v>1130</v>
      </c>
      <c r="AE24" t="str">
        <f t="shared" si="2"/>
        <v>Arroyo limon -5</v>
      </c>
      <c r="AG24" s="218" t="str">
        <f>CONCATENATE(referentes!W291,"(",referentes!T291,")")</f>
        <v>Arroyo la Piedrecita(NAVI-ZP1-ALP-1)</v>
      </c>
      <c r="AH24" s="219">
        <f>referentes!S291</f>
        <v>43662</v>
      </c>
    </row>
    <row r="25" spans="4:34" x14ac:dyDescent="0.2">
      <c r="R25" t="str">
        <f>IF(AND(referentes!S201&lt;&gt;""    ),(referentes!W201),"")</f>
        <v>PNNCRSB,Isla Kaloha</v>
      </c>
      <c r="Y25" s="188" t="str">
        <f>IF(AND(referentes!U21&lt;&gt;"",          referentes!U21&lt;&gt;96321,    referentes!U21&lt;&gt;96222            ),(referentes!W21),"")</f>
        <v/>
      </c>
      <c r="Z25" s="188">
        <f>referentes!S21</f>
        <v>42040</v>
      </c>
      <c r="AB25">
        <v>19</v>
      </c>
      <c r="AC25">
        <f t="shared" si="0"/>
        <v>0</v>
      </c>
      <c r="AD25">
        <f t="shared" si="1"/>
        <v>1130</v>
      </c>
      <c r="AE25" t="str">
        <f t="shared" si="2"/>
        <v>Arroyo_Limon -3</v>
      </c>
      <c r="AG25" s="218" t="str">
        <f>CONCATENATE(referentes!W292,"(",referentes!T292,")")</f>
        <v>Arroyo limon -5(MUSI-ZP1-CAL-1)</v>
      </c>
      <c r="AH25" s="219">
        <f>referentes!S292</f>
        <v>43560</v>
      </c>
    </row>
    <row r="26" spans="4:34" x14ac:dyDescent="0.2">
      <c r="R26" t="str">
        <f>IF(AND(referentes!S434&lt;&gt;""    ),(referentes!W434),"")</f>
        <v>Don Diego-4</v>
      </c>
      <c r="Y26" s="188" t="str">
        <f>IF(AND(referentes!U22&lt;&gt;"",          referentes!U22&lt;&gt;96321,    referentes!U22&lt;&gt;96222            ),(referentes!W22),"")</f>
        <v/>
      </c>
      <c r="Z26" s="188">
        <f>referentes!S22</f>
        <v>42043</v>
      </c>
      <c r="AB26">
        <v>20</v>
      </c>
      <c r="AC26">
        <f t="shared" si="0"/>
        <v>0</v>
      </c>
      <c r="AD26">
        <f t="shared" si="1"/>
        <v>1130</v>
      </c>
      <c r="AE26" t="str">
        <f t="shared" si="2"/>
        <v>Arroyo_limon -2</v>
      </c>
      <c r="AG26" s="218" t="str">
        <f>CONCATENATE(referentes!W293,"(",referentes!T293,")")</f>
        <v>Arroyo_Limon -3(MUSI-ZP1-DAL-1)</v>
      </c>
      <c r="AH26" s="219">
        <f>referentes!S293</f>
        <v>43801</v>
      </c>
    </row>
    <row r="27" spans="4:34" x14ac:dyDescent="0.2">
      <c r="R27" t="str">
        <f>IF(AND(referentes!S942&lt;&gt;""    ),(referentes!W942),"")</f>
        <v>Sin Zonificación</v>
      </c>
      <c r="Y27" s="188" t="str">
        <f>IF(AND(referentes!U23&lt;&gt;"",          referentes!U23&lt;&gt;96321,    referentes!U23&lt;&gt;96222            ),(referentes!W23),"")</f>
        <v/>
      </c>
      <c r="Z27" s="188">
        <f>referentes!S23</f>
        <v>41625</v>
      </c>
      <c r="AB27">
        <v>21</v>
      </c>
      <c r="AC27">
        <f t="shared" si="0"/>
        <v>0</v>
      </c>
      <c r="AD27">
        <f t="shared" si="1"/>
        <v>1130</v>
      </c>
      <c r="AE27" t="str">
        <f t="shared" si="2"/>
        <v>BOQUILLA-1</v>
      </c>
      <c r="AG27" s="218" t="str">
        <f>CONCATENATE(referentes!W294,"(",referentes!T294,")")</f>
        <v>Arroyo_limon -2(MUSI-ZP1-CAL-2)</v>
      </c>
      <c r="AH27" s="219">
        <f>referentes!S294</f>
        <v>43562</v>
      </c>
    </row>
    <row r="28" spans="4:34" x14ac:dyDescent="0.2">
      <c r="R28" t="str">
        <f>IF(AND(referentes!S941&lt;&gt;""    ),(referentes!W941),"")</f>
        <v>Sin Zonificacion</v>
      </c>
      <c r="Y28" s="188" t="str">
        <f>IF(AND(referentes!U24&lt;&gt;"",          referentes!U24&lt;&gt;96321,    referentes!U24&lt;&gt;96222            ),(referentes!W24),"")</f>
        <v/>
      </c>
      <c r="Z28" s="188">
        <f>referentes!S24</f>
        <v>41788</v>
      </c>
      <c r="AB28">
        <v>22</v>
      </c>
      <c r="AC28">
        <f t="shared" si="0"/>
        <v>0</v>
      </c>
      <c r="AD28">
        <f t="shared" si="1"/>
        <v>1130</v>
      </c>
      <c r="AE28" t="str">
        <f t="shared" si="2"/>
        <v>Bahia Barbacoas-1</v>
      </c>
      <c r="AG28" s="218" t="str">
        <f>CONCATENATE(referentes!W295,"(",referentes!T295,")")</f>
        <v>BOQUILLA-1(JPVI-ZR1-BOQ-1)</v>
      </c>
      <c r="AH28" s="219">
        <f>referentes!S295</f>
        <v>42007</v>
      </c>
    </row>
    <row r="29" spans="4:34" x14ac:dyDescent="0.2">
      <c r="R29" t="str">
        <f>IF(AND(referentes!S623&lt;&gt;""    ),(referentes!W623),"")</f>
        <v>Salt Creek-1</v>
      </c>
      <c r="Y29" s="188" t="str">
        <f>IF(AND(referentes!U25&lt;&gt;"",          referentes!U25&lt;&gt;96321,    referentes!U25&lt;&gt;96222            ),(referentes!W25),"")</f>
        <v/>
      </c>
      <c r="Z29" s="188">
        <f>referentes!S25</f>
        <v>40781</v>
      </c>
      <c r="AB29">
        <v>23</v>
      </c>
      <c r="AC29">
        <f t="shared" si="0"/>
        <v>0</v>
      </c>
      <c r="AD29">
        <f t="shared" si="1"/>
        <v>1130</v>
      </c>
      <c r="AE29" t="str">
        <f t="shared" si="2"/>
        <v>Bahia Barbacoas-1-1</v>
      </c>
      <c r="AG29" s="218" t="str">
        <f>CONCATENATE(referentes!W296,"(",referentes!T296,")")</f>
        <v>Bahia Barbacoas-1(BARB-ZR1-Barba-1)</v>
      </c>
      <c r="AH29" s="219">
        <f>referentes!S296</f>
        <v>42000</v>
      </c>
    </row>
    <row r="30" spans="4:34" x14ac:dyDescent="0.2">
      <c r="R30" t="str">
        <f>IF(AND(referentes!S624&lt;&gt;""    ),(referentes!W624),"")</f>
        <v>Santa Ana</v>
      </c>
      <c r="Y30" s="188" t="str">
        <f>IF(AND(referentes!U26&lt;&gt;"",          referentes!U26&lt;&gt;96321,    referentes!U26&lt;&gt;96222            ),(referentes!W26),"")</f>
        <v/>
      </c>
      <c r="Z30" s="188">
        <f>referentes!S26</f>
        <v>48365</v>
      </c>
      <c r="AB30">
        <v>24</v>
      </c>
      <c r="AC30">
        <f t="shared" si="0"/>
        <v>0</v>
      </c>
      <c r="AD30">
        <f t="shared" si="1"/>
        <v>1130</v>
      </c>
      <c r="AE30" t="str">
        <f t="shared" si="2"/>
        <v>Bahia Honda -1</v>
      </c>
      <c r="AG30" s="218" t="str">
        <f>CONCATENATE(referentes!W297,"(",referentes!T297,")")</f>
        <v>Bahia Barbacoas-1-1(BARB-ZR1-BARB01-1)</v>
      </c>
      <c r="AH30" s="219">
        <f>referentes!S297</f>
        <v>44490</v>
      </c>
    </row>
    <row r="31" spans="4:34" x14ac:dyDescent="0.2">
      <c r="R31" t="str">
        <f>IF(AND(referentes!S613&lt;&gt;""    ),(referentes!W613),"")</f>
        <v>Río Sevilla -5</v>
      </c>
      <c r="Y31" s="188" t="str">
        <f>IF(AND(referentes!U27&lt;&gt;"",          referentes!U27&lt;&gt;96321,    referentes!U27&lt;&gt;96222            ),(referentes!W27),"")</f>
        <v/>
      </c>
      <c r="Z31" s="188">
        <f>referentes!S27</f>
        <v>41624</v>
      </c>
      <c r="AB31">
        <v>25</v>
      </c>
      <c r="AC31">
        <f t="shared" si="0"/>
        <v>0</v>
      </c>
      <c r="AD31">
        <f t="shared" si="1"/>
        <v>1130</v>
      </c>
      <c r="AE31" t="str">
        <f t="shared" si="2"/>
        <v>Bahía Burrera-1</v>
      </c>
      <c r="AG31" s="218" t="str">
        <f>CONCATENATE(referentes!W298,"(",referentes!T298,")")</f>
        <v>Bahia Honda -1(OPOI-ZP1-Bahía Honda-1)</v>
      </c>
      <c r="AH31" s="219">
        <f>referentes!S298</f>
        <v>49005</v>
      </c>
    </row>
    <row r="32" spans="4:34" x14ac:dyDescent="0.2">
      <c r="R32" t="str">
        <f>IF(AND(referentes!S502&lt;&gt;""    ),(referentes!W502),"")</f>
        <v>Laguna Pulumana 2-1</v>
      </c>
      <c r="Y32" s="188" t="str">
        <f>IF(AND(referentes!U28&lt;&gt;"",          referentes!U28&lt;&gt;96321,    referentes!U28&lt;&gt;96222            ),(referentes!W28),"")</f>
        <v/>
      </c>
      <c r="Z32" s="188">
        <f>referentes!S28</f>
        <v>41722</v>
      </c>
      <c r="AB32">
        <v>26</v>
      </c>
      <c r="AC32">
        <f t="shared" si="0"/>
        <v>0</v>
      </c>
      <c r="AD32">
        <f t="shared" si="1"/>
        <v>1130</v>
      </c>
      <c r="AE32" t="str">
        <f t="shared" si="2"/>
        <v>Bahía Coco Grande-1</v>
      </c>
      <c r="AG32" s="218" t="str">
        <f>CONCATENATE(referentes!W299,"(",referentes!T299,")")</f>
        <v>Bahía Burrera-1(DRATR-ZUS1-Bburr-1)</v>
      </c>
      <c r="AH32" s="219">
        <f>referentes!S299</f>
        <v>48492</v>
      </c>
    </row>
    <row r="33" spans="18:34" x14ac:dyDescent="0.2">
      <c r="R33" t="str">
        <f>IF(AND(referentes!S503&lt;&gt;""    ),(referentes!W503),"")</f>
        <v>Laguna Pulumana 3-1</v>
      </c>
      <c r="Y33" s="188" t="str">
        <f>IF(AND(referentes!U29&lt;&gt;"",          referentes!U29&lt;&gt;96321,    referentes!U29&lt;&gt;96222            ),(referentes!W29),"")</f>
        <v/>
      </c>
      <c r="Z33" s="188">
        <f>referentes!S29</f>
        <v>41790</v>
      </c>
      <c r="AB33">
        <v>27</v>
      </c>
      <c r="AC33">
        <f t="shared" si="0"/>
        <v>0</v>
      </c>
      <c r="AD33">
        <f t="shared" si="1"/>
        <v>1130</v>
      </c>
      <c r="AE33" t="str">
        <f t="shared" si="2"/>
        <v>Bahía El Roto</v>
      </c>
      <c r="AG33" s="218" t="str">
        <f>CONCATENATE(referentes!W300,"(",referentes!T300,")")</f>
        <v>Bahía Coco Grande-1(DRATR-ZR1-Bcog -1)</v>
      </c>
      <c r="AH33" s="219">
        <f>referentes!S300</f>
        <v>48520</v>
      </c>
    </row>
    <row r="34" spans="18:34" x14ac:dyDescent="0.2">
      <c r="R34" t="str">
        <f>IF(AND(referentes!S477&lt;&gt;""    ),(referentes!W477),"")</f>
        <v>Isla Boqueron-5</v>
      </c>
      <c r="Y34" s="188" t="str">
        <f>IF(AND(referentes!U30&lt;&gt;"",          referentes!U30&lt;&gt;96321,    referentes!U30&lt;&gt;96222            ),(referentes!W30),"")</f>
        <v/>
      </c>
      <c r="Z34" s="188">
        <f>referentes!S30</f>
        <v>42483</v>
      </c>
      <c r="AB34">
        <v>28</v>
      </c>
      <c r="AC34">
        <f t="shared" si="0"/>
        <v>0</v>
      </c>
      <c r="AD34">
        <f t="shared" si="1"/>
        <v>1130</v>
      </c>
      <c r="AE34" t="str">
        <f t="shared" si="2"/>
        <v>Bahía Hooker-1</v>
      </c>
      <c r="AG34" s="218" t="str">
        <f>CONCATENATE(referentes!W301,"(",referentes!T301,")")</f>
        <v>Bahía El Roto(DRATR-ZR1-Brot-1)</v>
      </c>
      <c r="AH34" s="219">
        <f>referentes!S301</f>
        <v>48526</v>
      </c>
    </row>
    <row r="35" spans="18:34" x14ac:dyDescent="0.2">
      <c r="R35" t="str">
        <f>IF(AND(referentes!S527&lt;&gt;""    ),(referentes!W527),"")</f>
        <v>Manzanillo parcela circular-2</v>
      </c>
      <c r="Y35" s="188" t="str">
        <f>IF(AND(referentes!U31&lt;&gt;"",          referentes!U31&lt;&gt;96321,    referentes!U31&lt;&gt;96222            ),(referentes!W31),"")</f>
        <v/>
      </c>
      <c r="Z35" s="188">
        <f>referentes!S31</f>
        <v>42484</v>
      </c>
      <c r="AB35">
        <v>29</v>
      </c>
      <c r="AC35">
        <f t="shared" si="0"/>
        <v>0</v>
      </c>
      <c r="AD35">
        <f t="shared" si="1"/>
        <v>1130</v>
      </c>
      <c r="AE35" t="str">
        <f t="shared" si="2"/>
        <v>Bahía La Paila-1</v>
      </c>
      <c r="AG35" s="218" t="str">
        <f>CONCATENATE(referentes!W302,"(",referentes!T302,")")</f>
        <v>Bahía Honda parcela circular-2(Bahía Honda PPC-2)</v>
      </c>
      <c r="AH35" s="219">
        <f>referentes!S302</f>
        <v>55547</v>
      </c>
    </row>
    <row r="36" spans="18:34" x14ac:dyDescent="0.2">
      <c r="R36" t="str">
        <f>IF(AND(referentes!S461&lt;&gt;""    ),(referentes!W461),"")</f>
        <v>Estero San Miguel</v>
      </c>
      <c r="Y36" s="188" t="str">
        <f>IF(AND(referentes!U32&lt;&gt;"",          referentes!U32&lt;&gt;96321,    referentes!U32&lt;&gt;96222            ),(referentes!W32),"")</f>
        <v/>
      </c>
      <c r="Z36" s="188">
        <f>referentes!S32</f>
        <v>42139</v>
      </c>
      <c r="AB36">
        <v>30</v>
      </c>
      <c r="AC36">
        <f t="shared" si="0"/>
        <v>0</v>
      </c>
      <c r="AD36">
        <f t="shared" si="1"/>
        <v>1130</v>
      </c>
      <c r="AE36" t="str">
        <f t="shared" si="2"/>
        <v>Bahía Marirrio</v>
      </c>
      <c r="AG36" s="218" t="str">
        <f>CONCATENATE(referentes!W303,"(",referentes!T303,")")</f>
        <v>Bahía Honda parcela circular-3(Bahía Honda PPC-3)</v>
      </c>
      <c r="AH36" s="219">
        <f>referentes!S303</f>
        <v>55548</v>
      </c>
    </row>
    <row r="37" spans="18:34" x14ac:dyDescent="0.2">
      <c r="R37" t="str">
        <f>IF(AND(referentes!S458&lt;&gt;""    ),(referentes!W458),"")</f>
        <v>Estero Real</v>
      </c>
      <c r="Y37" s="188" t="str">
        <f>IF(AND(referentes!U33&lt;&gt;"",          referentes!U33&lt;&gt;96321,    referentes!U33&lt;&gt;96222            ),(referentes!W33),"")</f>
        <v/>
      </c>
      <c r="Z37" s="188">
        <f>referentes!S33</f>
        <v>44384</v>
      </c>
      <c r="AB37">
        <v>31</v>
      </c>
      <c r="AC37">
        <f t="shared" si="0"/>
        <v>0</v>
      </c>
      <c r="AD37">
        <f t="shared" si="1"/>
        <v>1130</v>
      </c>
      <c r="AE37" t="str">
        <f t="shared" si="2"/>
        <v>Bahía Marirrio</v>
      </c>
      <c r="AG37" s="218" t="str">
        <f>CONCATENATE(referentes!W304,"(",referentes!T304,")")</f>
        <v>Bahía Hooker parcela circular-2(Bahía Hooker PPC-2)</v>
      </c>
      <c r="AH37" s="219">
        <f>referentes!S304</f>
        <v>55549</v>
      </c>
    </row>
    <row r="38" spans="18:34" x14ac:dyDescent="0.2">
      <c r="R38" t="str">
        <f>IF(AND(referentes!S459&lt;&gt;""    ),(referentes!W459),"")</f>
        <v>Estero San Antonio -1</v>
      </c>
      <c r="Y38" s="188" t="str">
        <f>IF(AND(referentes!U34&lt;&gt;"",          referentes!U34&lt;&gt;96321,    referentes!U34&lt;&gt;96222            ),(referentes!W34),"")</f>
        <v/>
      </c>
      <c r="Z38" s="188">
        <f>referentes!S34</f>
        <v>41168</v>
      </c>
      <c r="AB38">
        <v>32</v>
      </c>
      <c r="AC38">
        <f t="shared" si="0"/>
        <v>0</v>
      </c>
      <c r="AD38">
        <f t="shared" si="1"/>
        <v>1130</v>
      </c>
      <c r="AE38" t="str">
        <f t="shared" si="2"/>
        <v>Balboa</v>
      </c>
      <c r="AG38" s="218" t="str">
        <f>CONCATENATE(referentes!W305,"(",referentes!T305,")")</f>
        <v>Bahía Hooker parcela circular-3(Bahía Hooker PPC-3)</v>
      </c>
      <c r="AH38" s="219">
        <f>referentes!S305</f>
        <v>55550</v>
      </c>
    </row>
    <row r="39" spans="18:34" x14ac:dyDescent="0.2">
      <c r="R39" t="str">
        <f>IF(AND(referentes!S460&lt;&gt;""    ),(referentes!W460),"")</f>
        <v>Estero San Antonio -2</v>
      </c>
      <c r="Y39" s="188" t="str">
        <f>IF(AND(referentes!U35&lt;&gt;"",          referentes!U35&lt;&gt;96321,    referentes!U35&lt;&gt;96222            ),(referentes!W35),"")</f>
        <v/>
      </c>
      <c r="Z39" s="188">
        <f>referentes!S35</f>
        <v>41072</v>
      </c>
      <c r="AB39">
        <v>33</v>
      </c>
      <c r="AC39">
        <f t="shared" si="0"/>
        <v>0</v>
      </c>
      <c r="AD39">
        <f t="shared" si="1"/>
        <v>1130</v>
      </c>
      <c r="AE39" t="str">
        <f t="shared" si="2"/>
        <v>Balboa-1</v>
      </c>
      <c r="AG39" s="218" t="str">
        <f>CONCATENATE(referentes!W306,"(",referentes!T306,")")</f>
        <v>Bahía Hooker parcela circular-4(Bahía Hooker PPC-4)</v>
      </c>
      <c r="AH39" s="219">
        <f>referentes!S306</f>
        <v>55551</v>
      </c>
    </row>
    <row r="40" spans="18:34" x14ac:dyDescent="0.2">
      <c r="R40" t="str">
        <f>IF(AND(referentes!S490&lt;&gt;""    ),(referentes!W490),"")</f>
        <v>La Camaronera</v>
      </c>
      <c r="Y40" s="188" t="str">
        <f>IF(AND(referentes!U36&lt;&gt;"",          referentes!U36&lt;&gt;96321,    referentes!U36&lt;&gt;96222            ),(referentes!W36),"")</f>
        <v/>
      </c>
      <c r="Z40" s="188">
        <f>referentes!S36</f>
        <v>42135</v>
      </c>
      <c r="AB40">
        <v>34</v>
      </c>
      <c r="AC40">
        <f t="shared" si="0"/>
        <v>0</v>
      </c>
      <c r="AD40">
        <f t="shared" si="1"/>
        <v>1130</v>
      </c>
      <c r="AE40" t="str">
        <f t="shared" si="2"/>
        <v>Barranco Colorao</v>
      </c>
      <c r="AG40" s="218" t="str">
        <f>CONCATENATE(referentes!W307,"(",referentes!T307,")")</f>
        <v>Bahía Hooker-1(OPOI-ZP1-Bahía Hooker-1)</v>
      </c>
      <c r="AH40" s="219">
        <f>referentes!S307</f>
        <v>49002</v>
      </c>
    </row>
    <row r="41" spans="18:34" x14ac:dyDescent="0.2">
      <c r="R41" t="str">
        <f>IF(AND(referentes!S491&lt;&gt;""    ),(referentes!W491),"")</f>
        <v>La Cuenca</v>
      </c>
      <c r="Y41" s="188" t="str">
        <f>IF(AND(referentes!U37&lt;&gt;"",          referentes!U37&lt;&gt;96321,    referentes!U37&lt;&gt;96222            ),(referentes!W37),"")</f>
        <v/>
      </c>
      <c r="Z41" s="188">
        <f>referentes!S37</f>
        <v>42499</v>
      </c>
      <c r="AB41">
        <v>35</v>
      </c>
      <c r="AC41">
        <f t="shared" si="0"/>
        <v>0</v>
      </c>
      <c r="AD41">
        <f t="shared" si="1"/>
        <v>1130</v>
      </c>
      <c r="AE41" t="str">
        <f t="shared" si="2"/>
        <v>Barranco Colorao</v>
      </c>
      <c r="AG41" s="218" t="str">
        <f>CONCATENATE(referentes!W308,"(",referentes!T308,")")</f>
        <v>Bahía La Paila-1(DRATR-ZUS1-Bpai-1)</v>
      </c>
      <c r="AH41" s="219">
        <f>referentes!S308</f>
        <v>48497</v>
      </c>
    </row>
    <row r="42" spans="18:34" x14ac:dyDescent="0.2">
      <c r="R42" t="str">
        <f>IF(AND(referentes!S493&lt;&gt;""    ),(referentes!W493),"")</f>
        <v>La Piedrecita</v>
      </c>
      <c r="Y42" s="188" t="str">
        <f>IF(AND(referentes!U38&lt;&gt;"",          referentes!U38&lt;&gt;96321,    referentes!U38&lt;&gt;96222            ),(referentes!W38),"")</f>
        <v/>
      </c>
      <c r="Z42" s="188">
        <f>referentes!S38</f>
        <v>41175</v>
      </c>
      <c r="AB42">
        <v>36</v>
      </c>
      <c r="AC42">
        <f t="shared" si="0"/>
        <v>0</v>
      </c>
      <c r="AD42">
        <f t="shared" si="1"/>
        <v>1130</v>
      </c>
      <c r="AE42" t="str">
        <f t="shared" si="2"/>
        <v>Barrial</v>
      </c>
      <c r="AG42" s="218" t="str">
        <f>CONCATENATE(referentes!W309,"(",referentes!T309,")")</f>
        <v>Bahía Marirrio(DRATR-ZP1-Bmari-1)</v>
      </c>
      <c r="AH42" s="219">
        <f>referentes!S309</f>
        <v>48487</v>
      </c>
    </row>
    <row r="43" spans="18:34" x14ac:dyDescent="0.2">
      <c r="R43" t="str">
        <f>IF(AND(referentes!S494&lt;&gt;""    ),(referentes!W494),"")</f>
        <v>La Raya</v>
      </c>
      <c r="Y43" s="188" t="str">
        <f>IF(AND(referentes!U39&lt;&gt;"",          referentes!U39&lt;&gt;96321,    referentes!U39&lt;&gt;96222            ),(referentes!W39),"")</f>
        <v/>
      </c>
      <c r="Z43" s="188">
        <f>referentes!S39</f>
        <v>41172</v>
      </c>
      <c r="AB43">
        <v>37</v>
      </c>
      <c r="AC43">
        <f t="shared" si="0"/>
        <v>0</v>
      </c>
      <c r="AD43">
        <f t="shared" si="1"/>
        <v>1130</v>
      </c>
      <c r="AE43" t="str">
        <f t="shared" si="2"/>
        <v>Baru1</v>
      </c>
      <c r="AG43" s="218" t="str">
        <f>CONCATENATE(referentes!W310,"(",referentes!T310,")")</f>
        <v>Bahía Marirrio(DRATR-ZP1-Bmari-2)</v>
      </c>
      <c r="AH43" s="219">
        <f>referentes!S310</f>
        <v>48489</v>
      </c>
    </row>
    <row r="44" spans="18:34" x14ac:dyDescent="0.2">
      <c r="R44" t="str">
        <f>IF(AND(referentes!S517&lt;&gt;""    ),(referentes!W517),"")</f>
        <v>MajaG</v>
      </c>
      <c r="Y44" s="188" t="str">
        <f>IF(AND(referentes!U40&lt;&gt;"",          referentes!U40&lt;&gt;96321,    referentes!U40&lt;&gt;96222            ),(referentes!W40),"")</f>
        <v/>
      </c>
      <c r="Z44" s="188">
        <f>referentes!S40</f>
        <v>42141</v>
      </c>
      <c r="AB44">
        <v>38</v>
      </c>
      <c r="AC44">
        <f t="shared" si="0"/>
        <v>0</v>
      </c>
      <c r="AD44">
        <f t="shared" si="1"/>
        <v>1130</v>
      </c>
      <c r="AE44" t="str">
        <f t="shared" si="2"/>
        <v>Bazo Matuntugo -1</v>
      </c>
      <c r="AG44" s="218" t="str">
        <f>CONCATENATE(referentes!W311,"(",referentes!T311,")")</f>
        <v>Balboa(CNGBAL-ZP3-Balboa-2)</v>
      </c>
      <c r="AH44" s="219">
        <f>referentes!S311</f>
        <v>45517</v>
      </c>
    </row>
    <row r="45" spans="18:34" x14ac:dyDescent="0.2">
      <c r="R45" t="str">
        <f>IF(AND(referentes!S521&lt;&gt;""    ),(referentes!W521),"")</f>
        <v>Mallorquín</v>
      </c>
      <c r="Y45" s="188" t="str">
        <f>IF(AND(referentes!U41&lt;&gt;"",          referentes!U41&lt;&gt;96321,    referentes!U41&lt;&gt;96222            ),(referentes!W41),"")</f>
        <v/>
      </c>
      <c r="Z45" s="188">
        <f>referentes!S41</f>
        <v>41060</v>
      </c>
      <c r="AB45">
        <v>39</v>
      </c>
      <c r="AC45">
        <f t="shared" si="0"/>
        <v>0</v>
      </c>
      <c r="AD45">
        <f t="shared" si="1"/>
        <v>1130</v>
      </c>
      <c r="AE45" t="str">
        <f t="shared" si="2"/>
        <v>Bc Pulumana-2</v>
      </c>
      <c r="AG45" s="218" t="str">
        <f>CONCATENATE(referentes!W312,"(",referentes!T312,")")</f>
        <v>Balboa-1(CNGBAL-ZP3-Balboa-1)</v>
      </c>
      <c r="AH45" s="219">
        <f>referentes!S312</f>
        <v>45097</v>
      </c>
    </row>
    <row r="46" spans="18:34" x14ac:dyDescent="0.2">
      <c r="R46" t="str">
        <f>IF(AND(referentes!S492&lt;&gt;""    ),(referentes!W492),"")</f>
        <v>La Flotante</v>
      </c>
      <c r="Y46" s="188" t="str">
        <f>IF(AND(referentes!U42&lt;&gt;"",          referentes!U42&lt;&gt;96321,    referentes!U42&lt;&gt;96222            ),(referentes!W42),"")</f>
        <v/>
      </c>
      <c r="Z46" s="188">
        <f>referentes!S42</f>
        <v>42140</v>
      </c>
      <c r="AB46">
        <v>40</v>
      </c>
      <c r="AC46">
        <f t="shared" si="0"/>
        <v>0</v>
      </c>
      <c r="AD46">
        <f t="shared" si="1"/>
        <v>1130</v>
      </c>
      <c r="AE46" t="str">
        <f t="shared" si="2"/>
        <v>Berrugas</v>
      </c>
      <c r="AG46" s="218" t="str">
        <f>CONCATENATE(referentes!W313,"(",referentes!T313,")")</f>
        <v>Barranco Colorao(CARI-ZP1-BC-1)</v>
      </c>
      <c r="AH46" s="219">
        <f>referentes!S313</f>
        <v>43638</v>
      </c>
    </row>
    <row r="47" spans="18:34" x14ac:dyDescent="0.2">
      <c r="R47" t="str">
        <f>IF(AND(referentes!S614&lt;&gt;""    ),(referentes!W614),"")</f>
        <v>Río Sevilla -6</v>
      </c>
      <c r="Y47" s="188" t="str">
        <f>IF(AND(referentes!U43&lt;&gt;"",          referentes!U43&lt;&gt;96321,    referentes!U43&lt;&gt;96222            ),(referentes!W43),"")</f>
        <v/>
      </c>
      <c r="Z47" s="188">
        <f>referentes!S43</f>
        <v>42497</v>
      </c>
      <c r="AB47">
        <v>41</v>
      </c>
      <c r="AC47">
        <f t="shared" si="0"/>
        <v>0</v>
      </c>
      <c r="AD47">
        <f t="shared" si="1"/>
        <v>1130</v>
      </c>
      <c r="AE47" t="str">
        <f t="shared" si="2"/>
        <v>Boca Cerrada</v>
      </c>
      <c r="AG47" s="218" t="str">
        <f>CONCATENATE(referentes!W314,"(",referentes!T314,")")</f>
        <v>Barranco Colorao(CARI-ZP1-BC-2)</v>
      </c>
      <c r="AH47" s="219">
        <f>referentes!S314</f>
        <v>43775</v>
      </c>
    </row>
    <row r="48" spans="18:34" x14ac:dyDescent="0.2">
      <c r="R48" t="str">
        <f>IF(AND(referentes!S462&lt;&gt;""    ),(referentes!W462),"")</f>
        <v>Estero Santa Rita-1</v>
      </c>
      <c r="Y48" s="188" t="str">
        <f>IF(AND(referentes!U44&lt;&gt;"",          referentes!U44&lt;&gt;96321,    referentes!U44&lt;&gt;96222            ),(referentes!W44),"")</f>
        <v/>
      </c>
      <c r="Z48" s="188">
        <f>referentes!S44</f>
        <v>42214</v>
      </c>
      <c r="AB48">
        <v>42</v>
      </c>
      <c r="AC48">
        <f t="shared" si="0"/>
        <v>0</v>
      </c>
      <c r="AD48">
        <f t="shared" si="1"/>
        <v>1130</v>
      </c>
      <c r="AE48" t="str">
        <f t="shared" si="2"/>
        <v>Boca Curay-1</v>
      </c>
      <c r="AG48" s="218" t="str">
        <f>CONCATENATE(referentes!W315,"(",referentes!T315,")")</f>
        <v>Barrial(VIRU-SZ1-BARR-1)</v>
      </c>
      <c r="AH48" s="219">
        <f>referentes!S315</f>
        <v>42119</v>
      </c>
    </row>
    <row r="49" spans="18:34" x14ac:dyDescent="0.2">
      <c r="R49" t="str">
        <f>IF(AND(referentes!S526&lt;&gt;""    ),(referentes!W526),"")</f>
        <v>Manzanillo parcela circular-1</v>
      </c>
      <c r="Y49" s="188" t="str">
        <f>IF(AND(referentes!U45&lt;&gt;"",          referentes!U45&lt;&gt;96321,    referentes!U45&lt;&gt;96222            ),(referentes!W45),"")</f>
        <v/>
      </c>
      <c r="Z49" s="188">
        <f>referentes!S45</f>
        <v>41730</v>
      </c>
      <c r="AB49">
        <v>43</v>
      </c>
      <c r="AC49">
        <f t="shared" si="0"/>
        <v>0</v>
      </c>
      <c r="AD49">
        <f t="shared" si="1"/>
        <v>1130</v>
      </c>
      <c r="AE49" t="str">
        <f t="shared" si="2"/>
        <v>Boca ISCUANDE</v>
      </c>
      <c r="AG49" s="218" t="str">
        <f>CONCATENATE(referentes!W316,"(",referentes!T316,")")</f>
        <v>Baru1(BARU-ZR1-Barú-1)</v>
      </c>
      <c r="AH49" s="219">
        <f>referentes!S316</f>
        <v>44580</v>
      </c>
    </row>
    <row r="50" spans="18:34" x14ac:dyDescent="0.2">
      <c r="R50" t="str">
        <f>IF(AND(referentes!S260&lt;&gt;""    ),(referentes!W260),"")</f>
        <v>Tierra Bomba</v>
      </c>
      <c r="Y50" s="188" t="str">
        <f>IF(AND(referentes!U46&lt;&gt;"",          referentes!U46&lt;&gt;96321,    referentes!U46&lt;&gt;96222            ),(referentes!W46),"")</f>
        <v/>
      </c>
      <c r="Z50" s="188">
        <f>referentes!S46</f>
        <v>42213</v>
      </c>
      <c r="AB50">
        <v>44</v>
      </c>
      <c r="AC50">
        <f t="shared" si="0"/>
        <v>0</v>
      </c>
      <c r="AD50">
        <f t="shared" si="1"/>
        <v>1130</v>
      </c>
      <c r="AE50" t="str">
        <f t="shared" si="2"/>
        <v>Boca Pulumana</v>
      </c>
      <c r="AG50" s="218" t="str">
        <f>CONCATENATE(referentes!W317,"(",referentes!T317,")")</f>
        <v>Bazo Matuntugo -1(DRATR-ZR1-Bmat-1)</v>
      </c>
      <c r="AH50" s="219">
        <f>referentes!S317</f>
        <v>48517</v>
      </c>
    </row>
    <row r="51" spans="18:34" x14ac:dyDescent="0.2">
      <c r="R51" t="str">
        <f>IF(AND(referentes!S668&lt;&gt;""    ),(referentes!W668),"")</f>
        <v>Arroyo Limon Codo</v>
      </c>
      <c r="Y51" s="188" t="str">
        <f>IF(AND(referentes!U47&lt;&gt;"",          referentes!U47&lt;&gt;96321,    referentes!U47&lt;&gt;96222            ),(referentes!W47),"")</f>
        <v/>
      </c>
      <c r="Z51" s="188">
        <f>referentes!S47</f>
        <v>42827</v>
      </c>
      <c r="AB51">
        <v>45</v>
      </c>
      <c r="AC51">
        <f t="shared" si="0"/>
        <v>0</v>
      </c>
      <c r="AD51">
        <f t="shared" si="1"/>
        <v>1130</v>
      </c>
      <c r="AE51" t="str">
        <f t="shared" si="2"/>
        <v>Boca Rio Saija-1</v>
      </c>
      <c r="AG51" s="218" t="str">
        <f>CONCATENATE(referentes!W318,"(",referentes!T318,")")</f>
        <v>Bc Pulumana-2(MUSI-ZP1-BPULU-2)</v>
      </c>
      <c r="AH51" s="219">
        <f>referentes!S318</f>
        <v>43835</v>
      </c>
    </row>
    <row r="52" spans="18:34" x14ac:dyDescent="0.2">
      <c r="R52" t="str">
        <f>IF(AND(referentes!S261&lt;&gt;""    ),(referentes!W261),"")</f>
        <v xml:space="preserve">Timbiquí </v>
      </c>
      <c r="Y52" s="188" t="str">
        <f>IF(AND(referentes!U48&lt;&gt;"",          referentes!U48&lt;&gt;96321,    referentes!U48&lt;&gt;96222            ),(referentes!W48),"")</f>
        <v/>
      </c>
      <c r="Z52" s="188">
        <f>referentes!S48</f>
        <v>41721</v>
      </c>
      <c r="AB52">
        <v>46</v>
      </c>
      <c r="AC52">
        <f t="shared" si="0"/>
        <v>0</v>
      </c>
      <c r="AD52">
        <f t="shared" si="1"/>
        <v>1130</v>
      </c>
      <c r="AE52" t="str">
        <f t="shared" si="2"/>
        <v>Boca Vieja</v>
      </c>
      <c r="AG52" s="218" t="str">
        <f>CONCATENATE(referentes!W319,"(",referentes!T319,")")</f>
        <v>Berrugas(BERR-ZR1-BERR-1)</v>
      </c>
      <c r="AH52" s="219">
        <f>referentes!S319</f>
        <v>42202</v>
      </c>
    </row>
    <row r="53" spans="18:34" x14ac:dyDescent="0.2">
      <c r="R53" t="str">
        <f>IF(AND(referentes!S612&lt;&gt;""    ),(referentes!W612),"")</f>
        <v>Río Sevilla -4</v>
      </c>
      <c r="Y53" s="188" t="str">
        <f>IF(AND(referentes!U49&lt;&gt;"",          referentes!U49&lt;&gt;96321,    referentes!U49&lt;&gt;96222            ),(referentes!W49),"")</f>
        <v/>
      </c>
      <c r="Z53" s="188">
        <f>referentes!S49</f>
        <v>40879</v>
      </c>
      <c r="AB53">
        <v>47</v>
      </c>
      <c r="AC53">
        <f t="shared" si="0"/>
        <v>0</v>
      </c>
      <c r="AD53">
        <f t="shared" si="1"/>
        <v>1130</v>
      </c>
      <c r="AE53" t="str">
        <f t="shared" si="2"/>
        <v>Bocana</v>
      </c>
      <c r="AG53" s="218" t="str">
        <f>CONCATENATE(referentes!W320,"(",referentes!T320,")")</f>
        <v>Boca Cerrada(BCER-ZUS1-BCER-1)</v>
      </c>
      <c r="AH53" s="219">
        <f>referentes!S320</f>
        <v>44387</v>
      </c>
    </row>
    <row r="54" spans="18:34" x14ac:dyDescent="0.2">
      <c r="R54" t="str">
        <f>IF(AND(referentes!S1049&lt;&gt;""    ),(referentes!W1049),"")</f>
        <v>Zona de Preservación</v>
      </c>
      <c r="Y54" s="188" t="str">
        <f>IF(AND(referentes!U50&lt;&gt;"",          referentes!U50&lt;&gt;96321,    referentes!U50&lt;&gt;96222            ),(referentes!W50),"")</f>
        <v/>
      </c>
      <c r="Z54" s="188">
        <f>referentes!S50</f>
        <v>41183</v>
      </c>
      <c r="AB54">
        <v>48</v>
      </c>
      <c r="AC54">
        <f t="shared" si="0"/>
        <v>0</v>
      </c>
      <c r="AD54">
        <f t="shared" si="1"/>
        <v>1130</v>
      </c>
      <c r="AE54" t="str">
        <f t="shared" si="2"/>
        <v>Bocana Asocars</v>
      </c>
      <c r="AG54" s="218" t="str">
        <f>CONCATENATE(referentes!W321,"(",referentes!T321,")")</f>
        <v>Boca Curay-1(TCO-ZR1-BCU-1)</v>
      </c>
      <c r="AH54" s="219">
        <f>referentes!S321</f>
        <v>42833</v>
      </c>
    </row>
    <row r="55" spans="18:34" x14ac:dyDescent="0.2">
      <c r="R55" t="str">
        <f>IF(AND(referentes!S1118&lt;&gt;""    ),(referentes!W1118),"")</f>
        <v>Zona de Recuperación</v>
      </c>
      <c r="Y55" s="188" t="str">
        <f>IF(AND(referentes!U51&lt;&gt;"",          referentes!U51&lt;&gt;96321,    referentes!U51&lt;&gt;96222            ),(referentes!W51),"")</f>
        <v/>
      </c>
      <c r="Z55" s="188">
        <f>referentes!S51</f>
        <v>41194</v>
      </c>
      <c r="AB55">
        <v>49</v>
      </c>
      <c r="AC55">
        <f t="shared" si="0"/>
        <v>0</v>
      </c>
      <c r="AD55">
        <f t="shared" si="1"/>
        <v>1130</v>
      </c>
      <c r="AE55" t="str">
        <f t="shared" si="2"/>
        <v>Bocana CVC</v>
      </c>
      <c r="AG55" s="218" t="str">
        <f>CONCATENATE(referentes!W322,"(",referentes!T322,")")</f>
        <v>Boca ISCUANDE(ISCUANDE-ZR1-GUABA-1)</v>
      </c>
      <c r="AH55" s="219">
        <f>referentes!S322</f>
        <v>45918</v>
      </c>
    </row>
    <row r="56" spans="18:34" x14ac:dyDescent="0.2">
      <c r="R56" t="str">
        <f>IF(AND(referentes!S1132&lt;&gt;""    ),(referentes!W1132),"")</f>
        <v>Zona de Uso Sostenible</v>
      </c>
      <c r="Y56" s="188" t="str">
        <f>IF(AND(referentes!U52&lt;&gt;"",          referentes!U52&lt;&gt;96321,    referentes!U52&lt;&gt;96222            ),(referentes!W52),"")</f>
        <v/>
      </c>
      <c r="Z56" s="188">
        <f>referentes!S52</f>
        <v>41204</v>
      </c>
      <c r="AB56">
        <v>50</v>
      </c>
      <c r="AC56">
        <f t="shared" si="0"/>
        <v>0</v>
      </c>
      <c r="AD56">
        <f t="shared" si="1"/>
        <v>1130</v>
      </c>
      <c r="AE56" t="str">
        <f t="shared" si="2"/>
        <v>Bocana Guapi</v>
      </c>
      <c r="AG56" s="218" t="str">
        <f>CONCATENATE(referentes!W323,"(",referentes!T323,")")</f>
        <v>Boca Pulumana(MUSI-ZP1-BPULU-1)</v>
      </c>
      <c r="AH56" s="219">
        <f>referentes!S323</f>
        <v>43833</v>
      </c>
    </row>
    <row r="57" spans="18:34" x14ac:dyDescent="0.2">
      <c r="R57" t="str">
        <f>IF(AND(referentes!S1119&lt;&gt;""    ),(referentes!W1119),"")</f>
        <v>Zona de Recuperación</v>
      </c>
      <c r="Y57" s="188" t="str">
        <f>IF(AND(referentes!U53&lt;&gt;"",          referentes!U53&lt;&gt;96321,    referentes!U53&lt;&gt;96222            ),(referentes!W53),"")</f>
        <v/>
      </c>
      <c r="Z57" s="188">
        <f>referentes!S53</f>
        <v>42489</v>
      </c>
      <c r="AB57">
        <v>51</v>
      </c>
      <c r="AC57">
        <f t="shared" si="0"/>
        <v>0</v>
      </c>
      <c r="AD57">
        <f t="shared" si="1"/>
        <v>1130</v>
      </c>
      <c r="AE57" t="str">
        <f t="shared" si="2"/>
        <v>Bocas TAPAGE -1</v>
      </c>
      <c r="AG57" s="218" t="str">
        <f>CONCATENATE(referentes!W324,"(",referentes!T324,")")</f>
        <v>Boca Rio Saija-1(CANT-ZUS1-BSAIJ-1)</v>
      </c>
      <c r="AH57" s="219">
        <f>referentes!S324</f>
        <v>42261</v>
      </c>
    </row>
    <row r="58" spans="18:34" x14ac:dyDescent="0.2">
      <c r="R58" t="str">
        <f>IF(AND(referentes!S215&lt;&gt;""    ),(referentes!W215),"")</f>
        <v>Pozos Colorados</v>
      </c>
      <c r="Y58" s="188" t="str">
        <f>IF(AND(referentes!U54&lt;&gt;"",          referentes!U54&lt;&gt;96321,    referentes!U54&lt;&gt;96222            ),(referentes!W54),"")</f>
        <v/>
      </c>
      <c r="Z58" s="188">
        <f>referentes!S54</f>
        <v>41061</v>
      </c>
      <c r="AB58">
        <v>52</v>
      </c>
      <c r="AC58">
        <f t="shared" si="0"/>
        <v>0</v>
      </c>
      <c r="AD58">
        <f t="shared" si="1"/>
        <v>1130</v>
      </c>
      <c r="AE58" t="str">
        <f t="shared" si="2"/>
        <v>Bocas de SEQUIHONDA -1</v>
      </c>
      <c r="AG58" s="218" t="str">
        <f>CONCATENATE(referentes!W325,"(",referentes!T325,")")</f>
        <v>Boca Vieja(Coquí-ZUS1-Bovi-1)</v>
      </c>
      <c r="AH58" s="219">
        <f>referentes!S325</f>
        <v>45418</v>
      </c>
    </row>
    <row r="59" spans="18:34" x14ac:dyDescent="0.2">
      <c r="R59" t="str">
        <f>IF(AND(referentes!S1124&lt;&gt;""    ),(referentes!W1124),"")</f>
        <v>Zona de Uso Sostenible</v>
      </c>
      <c r="Y59" s="188" t="str">
        <f>IF(AND(referentes!U55&lt;&gt;"",          referentes!U55&lt;&gt;96321,    referentes!U55&lt;&gt;96222            ),(referentes!W55),"")</f>
        <v/>
      </c>
      <c r="Z59" s="188">
        <f>referentes!S55</f>
        <v>42218</v>
      </c>
      <c r="AB59">
        <v>53</v>
      </c>
      <c r="AC59">
        <f t="shared" si="0"/>
        <v>0</v>
      </c>
      <c r="AD59">
        <f t="shared" si="1"/>
        <v>1130</v>
      </c>
      <c r="AE59" t="str">
        <f t="shared" si="2"/>
        <v>Bocon</v>
      </c>
      <c r="AG59" s="218" t="str">
        <f>CONCATENATE(referentes!W326,"(",referentes!T326,")")</f>
        <v>Bocana(AST-ZP1-BOCA-1)</v>
      </c>
      <c r="AH59" s="219">
        <f>referentes!S326</f>
        <v>41967</v>
      </c>
    </row>
    <row r="60" spans="18:34" x14ac:dyDescent="0.2">
      <c r="R60" t="str">
        <f>IF(AND(referentes!S1135&lt;&gt;""    ),(referentes!W1135),"")</f>
        <v>Zona de Uso Sostenible</v>
      </c>
      <c r="Y60" s="188" t="str">
        <f>IF(AND(referentes!U56&lt;&gt;"",          referentes!U56&lt;&gt;96321,    referentes!U56&lt;&gt;96222            ),(referentes!W56),"")</f>
        <v/>
      </c>
      <c r="Z60" s="188">
        <f>referentes!S56</f>
        <v>41723</v>
      </c>
      <c r="AB60">
        <v>54</v>
      </c>
      <c r="AC60">
        <f t="shared" si="0"/>
        <v>0</v>
      </c>
      <c r="AD60">
        <f t="shared" si="1"/>
        <v>1130</v>
      </c>
      <c r="AE60" t="str">
        <f t="shared" si="2"/>
        <v>Bodegas</v>
      </c>
      <c r="AG60" s="218" t="str">
        <f>CONCATENATE(referentes!W327,"(",referentes!T327,")")</f>
        <v>Bocana Asocars(BVENT-ZR3-BA-1)</v>
      </c>
      <c r="AH60" s="219">
        <f>referentes!S327</f>
        <v>45883</v>
      </c>
    </row>
    <row r="61" spans="18:34" x14ac:dyDescent="0.2">
      <c r="R61" t="str">
        <f>IF(AND(referentes!S1125&lt;&gt;""    ),(referentes!W1125),"")</f>
        <v>Zona de Uso Sostenible</v>
      </c>
      <c r="Y61" s="188" t="str">
        <f>IF(AND(referentes!U57&lt;&gt;"",          referentes!U57&lt;&gt;96321,    referentes!U57&lt;&gt;96222            ),(referentes!W57),"")</f>
        <v/>
      </c>
      <c r="Z61" s="188">
        <f>referentes!S57</f>
        <v>42305</v>
      </c>
      <c r="AB61">
        <v>55</v>
      </c>
      <c r="AC61">
        <f t="shared" si="0"/>
        <v>0</v>
      </c>
      <c r="AD61">
        <f t="shared" si="1"/>
        <v>1130</v>
      </c>
      <c r="AE61" t="str">
        <f t="shared" si="2"/>
        <v>Borde -1</v>
      </c>
      <c r="AG61" s="218" t="str">
        <f>CONCATENATE(referentes!W328,"(",referentes!T328,")")</f>
        <v>Bocana CVC(BVENT-ZR3-BCVC-1)</v>
      </c>
      <c r="AH61" s="219">
        <f>referentes!S328</f>
        <v>45862</v>
      </c>
    </row>
    <row r="62" spans="18:34" x14ac:dyDescent="0.2">
      <c r="R62" t="str">
        <f>IF(AND(referentes!S1068&lt;&gt;""    ),(referentes!W1068),"")</f>
        <v>Zona de Recuperación</v>
      </c>
      <c r="Y62" s="188" t="str">
        <f>IF(AND(referentes!U58&lt;&gt;"",          referentes!U58&lt;&gt;96321,    referentes!U58&lt;&gt;96222            ),(referentes!W58),"")</f>
        <v/>
      </c>
      <c r="Z62" s="188">
        <f>referentes!S58</f>
        <v>41431</v>
      </c>
      <c r="AB62">
        <v>56</v>
      </c>
      <c r="AC62">
        <f t="shared" si="0"/>
        <v>0</v>
      </c>
      <c r="AD62">
        <f t="shared" si="1"/>
        <v>1130</v>
      </c>
      <c r="AE62" t="str">
        <f t="shared" si="2"/>
        <v>Borde del manglar -2</v>
      </c>
      <c r="AG62" s="218" t="str">
        <f>CONCATENATE(referentes!W329,"(",referentes!T329,")")</f>
        <v>Bocana Guapi(OBRE;CHA-ZP3-BGUAPI-1)</v>
      </c>
      <c r="AH62" s="219">
        <f>referentes!S329</f>
        <v>45515</v>
      </c>
    </row>
    <row r="63" spans="18:34" x14ac:dyDescent="0.2">
      <c r="R63" t="str">
        <f>IF(AND(referentes!S611&lt;&gt;""    ),(referentes!W611),"")</f>
        <v>Río Damaquiel-2</v>
      </c>
      <c r="Y63" s="188" t="str">
        <f>IF(AND(referentes!U59&lt;&gt;"",          referentes!U59&lt;&gt;96321,    referentes!U59&lt;&gt;96222            ),(referentes!W59),"")</f>
        <v/>
      </c>
      <c r="Z63" s="188">
        <f>referentes!S59</f>
        <v>44983</v>
      </c>
      <c r="AB63">
        <v>57</v>
      </c>
      <c r="AC63">
        <f t="shared" si="0"/>
        <v>0</v>
      </c>
      <c r="AD63">
        <f t="shared" si="1"/>
        <v>1130</v>
      </c>
      <c r="AE63" t="str">
        <f t="shared" si="2"/>
        <v>Borde del manglar 2-1</v>
      </c>
      <c r="AG63" s="218" t="str">
        <f>CONCATENATE(referentes!W330,"(",referentes!T330,")")</f>
        <v>Bocas TAPAGE -1(TAPAGE-ZR2-BOTAPAJE-1)</v>
      </c>
      <c r="AH63" s="219">
        <f>referentes!S330</f>
        <v>45900</v>
      </c>
    </row>
    <row r="64" spans="18:34" x14ac:dyDescent="0.2">
      <c r="R64" t="str">
        <f>IF(AND(referentes!S217&lt;&gt;""    ),(referentes!W217),"")</f>
        <v>Puerto Escondido - Los Cordobas</v>
      </c>
      <c r="Y64" s="188" t="str">
        <f>IF(AND(referentes!U60&lt;&gt;"",          referentes!U60&lt;&gt;96321,    referentes!U60&lt;&gt;96222            ),(referentes!W60),"")</f>
        <v/>
      </c>
      <c r="Z64" s="188">
        <f>referentes!S60</f>
        <v>40876</v>
      </c>
      <c r="AB64">
        <v>58</v>
      </c>
      <c r="AC64">
        <f t="shared" si="0"/>
        <v>0</v>
      </c>
      <c r="AD64">
        <f t="shared" si="1"/>
        <v>1130</v>
      </c>
      <c r="AE64" t="str">
        <f t="shared" si="2"/>
        <v>Borde del manglar 2-2</v>
      </c>
      <c r="AG64" s="218" t="str">
        <f>CONCATENATE(referentes!W331,"(",referentes!T331,")")</f>
        <v>Bocas de SEQUIHONDA -1(TAPAGE-ZR1-SEQUIHONDA-1)</v>
      </c>
      <c r="AH64" s="219">
        <f>referentes!S331</f>
        <v>45896</v>
      </c>
    </row>
    <row r="65" spans="18:34" x14ac:dyDescent="0.2">
      <c r="R65" t="str">
        <f>IF(AND(referentes!S270&lt;&gt;""    ),(referentes!W270),"")</f>
        <v>Vía Parque Isla de Salamanca</v>
      </c>
      <c r="Y65" s="188" t="str">
        <f>IF(AND(referentes!U61&lt;&gt;"",          referentes!U61&lt;&gt;96321,    referentes!U61&lt;&gt;96222            ),(referentes!W61),"")</f>
        <v/>
      </c>
      <c r="Z65" s="188">
        <f>referentes!S61</f>
        <v>41728</v>
      </c>
      <c r="AB65">
        <v>59</v>
      </c>
      <c r="AC65">
        <f t="shared" si="0"/>
        <v>0</v>
      </c>
      <c r="AD65">
        <f t="shared" si="1"/>
        <v>1130</v>
      </c>
      <c r="AE65" t="str">
        <f t="shared" si="2"/>
        <v>Buno-1</v>
      </c>
      <c r="AG65" s="218" t="str">
        <f>CONCATENATE(referentes!W332,"(",referentes!T332,")")</f>
        <v>Bocon(VIRU-SZ1-BOCO-1)</v>
      </c>
      <c r="AH65" s="219">
        <f>referentes!S332</f>
        <v>42113</v>
      </c>
    </row>
    <row r="66" spans="18:34" x14ac:dyDescent="0.2">
      <c r="R66" t="str">
        <f>IF(AND(referentes!S269&lt;&gt;""    ),(referentes!W269),"")</f>
        <v>Virudó</v>
      </c>
      <c r="Y66" s="188" t="str">
        <f>IF(AND(referentes!U62&lt;&gt;"",          referentes!U62&lt;&gt;96321,    referentes!U62&lt;&gt;96222            ),(referentes!W62),"")</f>
        <v/>
      </c>
      <c r="Z66" s="188">
        <f>referentes!S62</f>
        <v>41791</v>
      </c>
      <c r="AB66">
        <v>60</v>
      </c>
      <c r="AC66">
        <f t="shared" si="0"/>
        <v>0</v>
      </c>
      <c r="AD66">
        <f t="shared" si="1"/>
        <v>1130</v>
      </c>
      <c r="AE66" t="str">
        <f t="shared" si="2"/>
        <v>Buritaca 1</v>
      </c>
      <c r="AG66" s="218" t="str">
        <f>CONCATENATE(referentes!W333,"(",referentes!T333,")")</f>
        <v>Bodegas(ANCHI-ZR1-AB-1)</v>
      </c>
      <c r="AH66" s="219">
        <f>referentes!S333</f>
        <v>45891</v>
      </c>
    </row>
    <row r="67" spans="18:34" x14ac:dyDescent="0.2">
      <c r="R67" t="str">
        <f>IF(AND(referentes!S707&lt;&gt;""    ),(referentes!W707),"")</f>
        <v>Buritaca 1</v>
      </c>
      <c r="Y67" s="188" t="str">
        <f>IF(AND(referentes!U63&lt;&gt;"",          referentes!U63&lt;&gt;96321,    referentes!U63&lt;&gt;96222            ),(referentes!W63),"")</f>
        <v/>
      </c>
      <c r="Z67" s="188">
        <f>referentes!S63</f>
        <v>42215</v>
      </c>
      <c r="AB67">
        <v>61</v>
      </c>
      <c r="AC67">
        <f t="shared" si="0"/>
        <v>0</v>
      </c>
      <c r="AD67">
        <f t="shared" si="1"/>
        <v>1130</v>
      </c>
      <c r="AE67" t="str">
        <f t="shared" si="2"/>
        <v>Buritaca 1</v>
      </c>
      <c r="AG67" s="218" t="str">
        <f>CONCATENATE(referentes!W334,"(",referentes!T334,")")</f>
        <v>Borde -1(MUSI-ZP1-MDB-1)</v>
      </c>
      <c r="AH67" s="219">
        <f>referentes!S334</f>
        <v>43578</v>
      </c>
    </row>
    <row r="68" spans="18:34" x14ac:dyDescent="0.2">
      <c r="R68" t="str">
        <f>IF(AND(referentes!S268&lt;&gt;""    ),(referentes!W268),"")</f>
        <v>Velodia Road</v>
      </c>
      <c r="Y68" s="188" t="str">
        <f>IF(AND(referentes!U64&lt;&gt;"",          referentes!U64&lt;&gt;96321,    referentes!U64&lt;&gt;96222            ),(referentes!W64),"")</f>
        <v/>
      </c>
      <c r="Z68" s="188">
        <f>referentes!S64</f>
        <v>42217</v>
      </c>
      <c r="AB68">
        <v>62</v>
      </c>
      <c r="AC68">
        <f t="shared" si="0"/>
        <v>0</v>
      </c>
      <c r="AD68">
        <f t="shared" si="1"/>
        <v>1130</v>
      </c>
      <c r="AE68" t="str">
        <f t="shared" si="2"/>
        <v>Buritaca 2</v>
      </c>
      <c r="AG68" s="218" t="str">
        <f>CONCATENATE(referentes!W335,"(",referentes!T335,")")</f>
        <v>Borde del manglar -2(MUSI-ZP1-MDB-2)</v>
      </c>
      <c r="AH68" s="219">
        <f>referentes!S335</f>
        <v>43624</v>
      </c>
    </row>
    <row r="69" spans="18:34" x14ac:dyDescent="0.2">
      <c r="R69" t="str">
        <f>IF(AND(referentes!S271&lt;&gt;""    ),(referentes!W271),"")</f>
        <v xml:space="preserve">Yurumanguí </v>
      </c>
      <c r="Y69" s="188" t="str">
        <f>IF(AND(referentes!U65&lt;&gt;"",          referentes!U65&lt;&gt;96321,    referentes!U65&lt;&gt;96222            ),(referentes!W65),"")</f>
        <v/>
      </c>
      <c r="Z69" s="188">
        <f>referentes!S65</f>
        <v>41066</v>
      </c>
      <c r="AB69">
        <v>63</v>
      </c>
      <c r="AC69">
        <f t="shared" si="0"/>
        <v>0</v>
      </c>
      <c r="AD69">
        <f t="shared" si="1"/>
        <v>1130</v>
      </c>
      <c r="AE69" t="str">
        <f t="shared" si="2"/>
        <v>Buritaca 2</v>
      </c>
      <c r="AG69" s="218" t="str">
        <f>CONCATENATE(referentes!W336,"(",referentes!T336,")")</f>
        <v>Borde del manglar 2-1(MUSI-ZP1-MDB2-1)</v>
      </c>
      <c r="AH69" s="219">
        <f>referentes!S336</f>
        <v>43838</v>
      </c>
    </row>
    <row r="70" spans="18:34" x14ac:dyDescent="0.2">
      <c r="R70" t="str">
        <f>IF(AND(referentes!S1128&lt;&gt;""    ),(referentes!W1128),"")</f>
        <v>Zona de Uso Sostenible</v>
      </c>
      <c r="Y70" s="188" t="str">
        <f>IF(AND(referentes!U66&lt;&gt;"",          referentes!U66&lt;&gt;96321,    referentes!U66&lt;&gt;96222            ),(referentes!W66),"")</f>
        <v/>
      </c>
      <c r="Z70" s="188">
        <f>referentes!S66</f>
        <v>41641</v>
      </c>
      <c r="AB70">
        <v>64</v>
      </c>
      <c r="AC70">
        <f t="shared" si="0"/>
        <v>0</v>
      </c>
      <c r="AD70">
        <f t="shared" si="1"/>
        <v>1130</v>
      </c>
      <c r="AE70" t="str">
        <f t="shared" si="2"/>
        <v>Buritaca 2</v>
      </c>
      <c r="AG70" s="218" t="str">
        <f>CONCATENATE(referentes!W337,"(",referentes!T337,")")</f>
        <v>Borde del manglar 2-2(MUSI-ZP1-MDB2-2)</v>
      </c>
      <c r="AH70" s="219">
        <f>referentes!S337</f>
        <v>43840</v>
      </c>
    </row>
    <row r="71" spans="18:34" x14ac:dyDescent="0.2">
      <c r="R71" t="str">
        <f>IF(AND(referentes!S1129&lt;&gt;""    ),(referentes!W1129),"")</f>
        <v>Zona de Uso Sostenible</v>
      </c>
      <c r="Y71" s="188" t="str">
        <f>IF(AND(referentes!U67&lt;&gt;"",          referentes!U67&lt;&gt;96321,    referentes!U67&lt;&gt;96222            ),(referentes!W67),"")</f>
        <v/>
      </c>
      <c r="Z71" s="188">
        <f>referentes!S67</f>
        <v>45261</v>
      </c>
      <c r="AB71">
        <v>65</v>
      </c>
      <c r="AC71">
        <f t="shared" si="0"/>
        <v>0</v>
      </c>
      <c r="AD71">
        <f t="shared" si="1"/>
        <v>1130</v>
      </c>
      <c r="AE71" t="str">
        <f t="shared" si="2"/>
        <v>Buritaca 2-1</v>
      </c>
      <c r="AG71" s="218" t="str">
        <f>CONCATENATE(referentes!W338,"(",referentes!T338,")")</f>
        <v>Buno-1(CORI-ZUS1-Buno-1)</v>
      </c>
      <c r="AH71" s="219">
        <f>referentes!S338</f>
        <v>48444</v>
      </c>
    </row>
    <row r="72" spans="18:34" x14ac:dyDescent="0.2">
      <c r="R72" t="str">
        <f>IF(AND(referentes!S1137&lt;&gt;""    ),(referentes!W1137),"")</f>
        <v>Zona de Uso Sostenible</v>
      </c>
      <c r="Y72" s="188" t="str">
        <f>IF(AND(referentes!U68&lt;&gt;"",          referentes!U68&lt;&gt;96321,    referentes!U68&lt;&gt;96222            ),(referentes!W68),"")</f>
        <v/>
      </c>
      <c r="Z72" s="188">
        <f>referentes!S68</f>
        <v>41179</v>
      </c>
      <c r="AB72">
        <v>66</v>
      </c>
      <c r="AC72">
        <f t="shared" ref="AC72:AC135" si="3">IF(Y71="",0,Y71)</f>
        <v>0</v>
      </c>
      <c r="AD72">
        <f t="shared" ref="AD72:AD135" si="4">IF(AC72=0,MAX($AB$7:$AB$1135)+1,AB72)</f>
        <v>1130</v>
      </c>
      <c r="AE72" t="str">
        <f t="shared" ref="AE72:AE135" si="5">IFERROR(VLOOKUP(SMALL($AD$7:$AD$1135,AB72),$AB$7:$AD$1135,2,FALSE),"X")</f>
        <v>Buritaca ZR 1</v>
      </c>
      <c r="AG72" s="218" t="str">
        <f>CONCATENATE(referentes!W339,"(",referentes!T339,")")</f>
        <v>Buritaca 1(BUR-ZP1-Buritac1-2)</v>
      </c>
      <c r="AH72" s="219">
        <f>referentes!S339</f>
        <v>45533</v>
      </c>
    </row>
    <row r="73" spans="18:34" x14ac:dyDescent="0.2">
      <c r="R73" t="str">
        <f>IF(AND(referentes!S1098&lt;&gt;""    ),(referentes!W1098),"")</f>
        <v>Zona de Recuperación</v>
      </c>
      <c r="Y73" s="188" t="str">
        <f>IF(AND(referentes!U69&lt;&gt;"",          referentes!U69&lt;&gt;96321,    referentes!U69&lt;&gt;96222            ),(referentes!W69),"")</f>
        <v/>
      </c>
      <c r="Z73" s="188">
        <f>referentes!S69</f>
        <v>40878</v>
      </c>
      <c r="AB73">
        <v>67</v>
      </c>
      <c r="AC73">
        <f t="shared" si="3"/>
        <v>0</v>
      </c>
      <c r="AD73">
        <f t="shared" si="4"/>
        <v>1130</v>
      </c>
      <c r="AE73" t="str">
        <f t="shared" si="5"/>
        <v>Buritaca_ZP_1-1</v>
      </c>
      <c r="AG73" s="218" t="str">
        <f>CONCATENATE(referentes!W340,"(",referentes!T340,")")</f>
        <v>Buritaca 1(BUR-ZR1-Buritc1-2)</v>
      </c>
      <c r="AH73" s="219">
        <f>referentes!S340</f>
        <v>45537</v>
      </c>
    </row>
    <row r="74" spans="18:34" x14ac:dyDescent="0.2">
      <c r="R74" t="str">
        <f>IF(AND(referentes!S1246&lt;&gt;""    ),(referentes!W1246),"")</f>
        <v/>
      </c>
      <c r="Y74" s="188" t="str">
        <f>IF(AND(referentes!U70&lt;&gt;"",          referentes!U70&lt;&gt;96321,    referentes!U70&lt;&gt;96222            ),(referentes!W70),"")</f>
        <v/>
      </c>
      <c r="Z74" s="188">
        <f>referentes!S70</f>
        <v>42494</v>
      </c>
      <c r="AB74">
        <v>68</v>
      </c>
      <c r="AC74">
        <f t="shared" si="3"/>
        <v>0</v>
      </c>
      <c r="AD74">
        <f t="shared" si="4"/>
        <v>1130</v>
      </c>
      <c r="AE74" t="str">
        <f t="shared" si="5"/>
        <v>Caimanero</v>
      </c>
      <c r="AG74" s="218" t="str">
        <f>CONCATENATE(referentes!W341,"(",referentes!T341,")")</f>
        <v>Buritaca 2(BUR-ZP1-Buritac2-2)</v>
      </c>
      <c r="AH74" s="219">
        <f>referentes!S341</f>
        <v>45535</v>
      </c>
    </row>
    <row r="75" spans="18:34" x14ac:dyDescent="0.2">
      <c r="R75" t="str">
        <f>IF(AND(referentes!S1195&lt;&gt;""    ),(referentes!W1195),"")</f>
        <v/>
      </c>
      <c r="Y75" s="188" t="str">
        <f>IF(AND(referentes!U71&lt;&gt;"",          referentes!U71&lt;&gt;96321,    referentes!U71&lt;&gt;96222            ),(referentes!W71),"")</f>
        <v/>
      </c>
      <c r="Z75" s="188">
        <f>referentes!S71</f>
        <v>42474</v>
      </c>
      <c r="AB75">
        <v>69</v>
      </c>
      <c r="AC75">
        <f t="shared" si="3"/>
        <v>0</v>
      </c>
      <c r="AD75">
        <f t="shared" si="4"/>
        <v>1130</v>
      </c>
      <c r="AE75" t="str">
        <f t="shared" si="5"/>
        <v>Camarones 1-1</v>
      </c>
      <c r="AG75" s="218" t="str">
        <f>CONCATENATE(referentes!W342,"(",referentes!T342,")")</f>
        <v>Buritaca 2(BUR-ZR1-Buritac2-1)</v>
      </c>
      <c r="AH75" s="219">
        <f>referentes!S342</f>
        <v>45320</v>
      </c>
    </row>
    <row r="76" spans="18:34" x14ac:dyDescent="0.2">
      <c r="R76" t="str">
        <f>IF(AND(referentes!S1193&lt;&gt;""    ),(referentes!W1193),"")</f>
        <v/>
      </c>
      <c r="Y76" s="188" t="str">
        <f>IF(AND(referentes!U72&lt;&gt;"",          referentes!U72&lt;&gt;96321,    referentes!U72&lt;&gt;96222            ),(referentes!W72),"")</f>
        <v/>
      </c>
      <c r="Z76" s="188">
        <f>referentes!S72</f>
        <v>41649</v>
      </c>
      <c r="AB76">
        <v>70</v>
      </c>
      <c r="AC76">
        <f t="shared" si="3"/>
        <v>0</v>
      </c>
      <c r="AD76">
        <f t="shared" si="4"/>
        <v>1130</v>
      </c>
      <c r="AE76" t="str">
        <f t="shared" si="5"/>
        <v>Camarones 1-2</v>
      </c>
      <c r="AG76" s="218" t="str">
        <f>CONCATENATE(referentes!W343,"(",referentes!T343,")")</f>
        <v>Buritaca 2(BUR-ZR1-Buritac2-2)</v>
      </c>
      <c r="AH76" s="219">
        <f>referentes!S343</f>
        <v>45539</v>
      </c>
    </row>
    <row r="77" spans="18:34" x14ac:dyDescent="0.2">
      <c r="R77" t="str">
        <f>IF(AND(referentes!S1196&lt;&gt;""    ),(referentes!W1196),"")</f>
        <v/>
      </c>
      <c r="Y77" s="188" t="str">
        <f>IF(AND(referentes!U73&lt;&gt;"",          referentes!U73&lt;&gt;96321,    referentes!U73&lt;&gt;96222            ),(referentes!W73),"")</f>
        <v/>
      </c>
      <c r="Z77" s="188">
        <f>referentes!S73</f>
        <v>41650</v>
      </c>
      <c r="AB77">
        <v>71</v>
      </c>
      <c r="AC77">
        <f t="shared" si="3"/>
        <v>0</v>
      </c>
      <c r="AD77">
        <f t="shared" si="4"/>
        <v>1130</v>
      </c>
      <c r="AE77" t="str">
        <f t="shared" si="5"/>
        <v>Camarones 2-1</v>
      </c>
      <c r="AG77" s="218" t="str">
        <f>CONCATENATE(referentes!W344,"(",referentes!T344,")")</f>
        <v>Buritaca 2-1(BUR-ZP1-Buritac2-1)</v>
      </c>
      <c r="AH77" s="219">
        <f>referentes!S344</f>
        <v>45308</v>
      </c>
    </row>
    <row r="78" spans="18:34" x14ac:dyDescent="0.2">
      <c r="R78" t="str">
        <f>IF(AND(referentes!S1197&lt;&gt;""    ),(referentes!W1197),"")</f>
        <v/>
      </c>
      <c r="Y78" s="188" t="str">
        <f>IF(AND(referentes!U74&lt;&gt;"",          referentes!U74&lt;&gt;96321,    referentes!U74&lt;&gt;96222            ),(referentes!W74),"")</f>
        <v/>
      </c>
      <c r="Z78" s="188">
        <f>referentes!S74</f>
        <v>42500</v>
      </c>
      <c r="AB78">
        <v>72</v>
      </c>
      <c r="AC78">
        <f t="shared" si="3"/>
        <v>0</v>
      </c>
      <c r="AD78">
        <f t="shared" si="4"/>
        <v>1130</v>
      </c>
      <c r="AE78" t="str">
        <f t="shared" si="5"/>
        <v>Camarones 2-2</v>
      </c>
      <c r="AG78" s="218" t="str">
        <f>CONCATENATE(referentes!W345,"(",referentes!T345,")")</f>
        <v>Buritaca ZR 1(BUR-ZR1-Buritc1-1)</v>
      </c>
      <c r="AH78" s="219">
        <f>referentes!S345</f>
        <v>45315</v>
      </c>
    </row>
    <row r="79" spans="18:34" x14ac:dyDescent="0.2">
      <c r="R79" t="str">
        <f>IF(AND(referentes!S1198&lt;&gt;""    ),(referentes!W1198),"")</f>
        <v/>
      </c>
      <c r="Y79" s="188" t="str">
        <f>IF(AND(referentes!U75&lt;&gt;"",          referentes!U75&lt;&gt;96321,    referentes!U75&lt;&gt;96222            ),(referentes!W75),"")</f>
        <v/>
      </c>
      <c r="Z79" s="188">
        <f>referentes!S75</f>
        <v>44402</v>
      </c>
      <c r="AB79">
        <v>73</v>
      </c>
      <c r="AC79">
        <f t="shared" si="3"/>
        <v>0</v>
      </c>
      <c r="AD79">
        <f t="shared" si="4"/>
        <v>1130</v>
      </c>
      <c r="AE79" t="str">
        <f t="shared" si="5"/>
        <v>Camino Real</v>
      </c>
      <c r="AG79" s="218" t="str">
        <f>CONCATENATE(referentes!W346,"(",referentes!T346,")")</f>
        <v>Buritaca_ZP_1-1(BUR-ZP1-Buritac1-1)</v>
      </c>
      <c r="AH79" s="219">
        <f>referentes!S346</f>
        <v>45305</v>
      </c>
    </row>
    <row r="80" spans="18:34" x14ac:dyDescent="0.2">
      <c r="R80" t="str">
        <f>IF(AND(referentes!S1245&lt;&gt;""    ),(referentes!W1245),"")</f>
        <v/>
      </c>
      <c r="Y80" s="188" t="str">
        <f>IF(AND(referentes!U76&lt;&gt;"",          referentes!U76&lt;&gt;96321,    referentes!U76&lt;&gt;96222            ),(referentes!W76),"")</f>
        <v/>
      </c>
      <c r="Z80" s="188">
        <f>referentes!S76</f>
        <v>40874</v>
      </c>
      <c r="AB80">
        <v>74</v>
      </c>
      <c r="AC80">
        <f t="shared" si="3"/>
        <v>0</v>
      </c>
      <c r="AD80">
        <f t="shared" si="4"/>
        <v>1130</v>
      </c>
      <c r="AE80" t="str">
        <f t="shared" si="5"/>
        <v>Cangrejo</v>
      </c>
      <c r="AG80" s="218" t="str">
        <f>CONCATENATE(referentes!W347,"(",referentes!T347,")")</f>
        <v>Caimanero(VIRU-SZ1-CAIM-1)</v>
      </c>
      <c r="AH80" s="219">
        <f>referentes!S347</f>
        <v>42117</v>
      </c>
    </row>
    <row r="81" spans="18:34" x14ac:dyDescent="0.2">
      <c r="R81" t="str">
        <f>IF(AND(referentes!S1194&lt;&gt;""    ),(referentes!W1194),"")</f>
        <v/>
      </c>
      <c r="Y81" s="188" t="str">
        <f>IF(AND(referentes!U77&lt;&gt;"",          referentes!U77&lt;&gt;96321,    referentes!U77&lt;&gt;96222            ),(referentes!W77),"")</f>
        <v/>
      </c>
      <c r="Z81" s="188">
        <f>referentes!S77</f>
        <v>40882</v>
      </c>
      <c r="AB81">
        <v>75</v>
      </c>
      <c r="AC81">
        <f t="shared" si="3"/>
        <v>0</v>
      </c>
      <c r="AD81">
        <f t="shared" si="4"/>
        <v>1130</v>
      </c>
      <c r="AE81" t="str">
        <f t="shared" si="5"/>
        <v>Caño</v>
      </c>
      <c r="AG81" s="218" t="str">
        <f>CONCATENATE(referentes!W348,"(",referentes!T348,")")</f>
        <v>Camarones 1-1(NAVI-ZP1-CAMA1-1)</v>
      </c>
      <c r="AH81" s="219">
        <f>referentes!S348</f>
        <v>43653</v>
      </c>
    </row>
    <row r="82" spans="18:34" x14ac:dyDescent="0.2">
      <c r="R82" t="str">
        <f>IF(AND(referentes!S1192&lt;&gt;""    ),(referentes!W1192),"")</f>
        <v/>
      </c>
      <c r="Y82" s="188" t="str">
        <f>IF(AND(referentes!U78&lt;&gt;"",          referentes!U78&lt;&gt;96321,    referentes!U78&lt;&gt;96222            ),(referentes!W78),"")</f>
        <v/>
      </c>
      <c r="Z82" s="188">
        <f>referentes!S78</f>
        <v>40994</v>
      </c>
      <c r="AB82">
        <v>76</v>
      </c>
      <c r="AC82">
        <f t="shared" si="3"/>
        <v>0</v>
      </c>
      <c r="AD82">
        <f t="shared" si="4"/>
        <v>1130</v>
      </c>
      <c r="AE82" t="str">
        <f t="shared" si="5"/>
        <v>Caño</v>
      </c>
      <c r="AG82" s="218" t="str">
        <f>CONCATENATE(referentes!W349,"(",referentes!T349,")")</f>
        <v>Camarones 1-2(NAVI-ZP1-CAMA1-2)</v>
      </c>
      <c r="AH82" s="219">
        <f>referentes!S349</f>
        <v>43757</v>
      </c>
    </row>
    <row r="83" spans="18:34" x14ac:dyDescent="0.2">
      <c r="R83" t="str">
        <f>IF(AND(referentes!S1199&lt;&gt;""    ),(referentes!W1199),"")</f>
        <v/>
      </c>
      <c r="Y83" s="188" t="str">
        <f>IF(AND(referentes!U79&lt;&gt;"",          referentes!U79&lt;&gt;96321,    referentes!U79&lt;&gt;96222            ),(referentes!W79),"")</f>
        <v/>
      </c>
      <c r="Z83" s="188">
        <f>referentes!S79</f>
        <v>40881</v>
      </c>
      <c r="AB83">
        <v>77</v>
      </c>
      <c r="AC83">
        <f t="shared" si="3"/>
        <v>0</v>
      </c>
      <c r="AD83">
        <f t="shared" si="4"/>
        <v>1130</v>
      </c>
      <c r="AE83" t="str">
        <f t="shared" si="5"/>
        <v>Caño Arteaga</v>
      </c>
      <c r="AG83" s="218" t="str">
        <f>CONCATENATE(referentes!W350,"(",referentes!T350,")")</f>
        <v>Camarones 2-1(NAVI-ZP1-CAMA2-1)</v>
      </c>
      <c r="AH83" s="219">
        <f>referentes!S350</f>
        <v>43656</v>
      </c>
    </row>
    <row r="84" spans="18:34" x14ac:dyDescent="0.2">
      <c r="R84" t="str">
        <f>IF(AND(referentes!S1200&lt;&gt;""    ),(referentes!W1200),"")</f>
        <v/>
      </c>
      <c r="Y84" s="188" t="str">
        <f>IF(AND(referentes!U80&lt;&gt;"",          referentes!U80&lt;&gt;96321,    referentes!U80&lt;&gt;96222            ),(referentes!W80),"")</f>
        <v/>
      </c>
      <c r="Z84" s="188">
        <f>referentes!S80</f>
        <v>40868</v>
      </c>
      <c r="AB84">
        <v>78</v>
      </c>
      <c r="AC84">
        <f t="shared" si="3"/>
        <v>0</v>
      </c>
      <c r="AD84">
        <f t="shared" si="4"/>
        <v>1130</v>
      </c>
      <c r="AE84" t="str">
        <f t="shared" si="5"/>
        <v>Caño Camaronera -3</v>
      </c>
      <c r="AG84" s="218" t="str">
        <f>CONCATENATE(referentes!W351,"(",referentes!T351,")")</f>
        <v>Camarones 2-2(NAVI-ZP1-CAMA2-2)</v>
      </c>
      <c r="AH84" s="219">
        <f>referentes!S351</f>
        <v>43759</v>
      </c>
    </row>
    <row r="85" spans="18:34" x14ac:dyDescent="0.2">
      <c r="R85" t="str">
        <f>IF(AND(referentes!S1201&lt;&gt;""    ),(referentes!W1201),"")</f>
        <v/>
      </c>
      <c r="Y85" s="188" t="str">
        <f>IF(AND(referentes!U81&lt;&gt;"",          referentes!U81&lt;&gt;96321,    referentes!U81&lt;&gt;96222            ),(referentes!W81),"")</f>
        <v/>
      </c>
      <c r="Z85" s="188">
        <f>referentes!S81</f>
        <v>41067</v>
      </c>
      <c r="AB85">
        <v>79</v>
      </c>
      <c r="AC85">
        <f t="shared" si="3"/>
        <v>0</v>
      </c>
      <c r="AD85">
        <f t="shared" si="4"/>
        <v>1130</v>
      </c>
      <c r="AE85" t="str">
        <f t="shared" si="5"/>
        <v>Caño Camaronera-1</v>
      </c>
      <c r="AG85" s="218" t="str">
        <f>CONCATENATE(referentes!W352,"(",referentes!T352,")")</f>
        <v>Camino Real(CAMREAL-ZUS1-CAMREAL-1)</v>
      </c>
      <c r="AH85" s="219">
        <f>referentes!S352</f>
        <v>45387</v>
      </c>
    </row>
    <row r="86" spans="18:34" x14ac:dyDescent="0.2">
      <c r="R86" t="str">
        <f>IF(AND(referentes!S1120&lt;&gt;""    ),(referentes!W1120),"")</f>
        <v>Zona de Recuperación</v>
      </c>
      <c r="Y86" s="188" t="str">
        <f>IF(AND(referentes!U82&lt;&gt;"",          referentes!U82&lt;&gt;96321,    referentes!U82&lt;&gt;96222            ),(referentes!W82),"")</f>
        <v/>
      </c>
      <c r="Z86" s="188">
        <f>referentes!S82</f>
        <v>41064</v>
      </c>
      <c r="AB86">
        <v>80</v>
      </c>
      <c r="AC86">
        <f t="shared" si="3"/>
        <v>0</v>
      </c>
      <c r="AD86">
        <f t="shared" si="4"/>
        <v>1130</v>
      </c>
      <c r="AE86" t="str">
        <f t="shared" si="5"/>
        <v>Caño Corea -1</v>
      </c>
      <c r="AG86" s="218" t="str">
        <f>CONCATENATE(referentes!W353,"(",referentes!T353,")")</f>
        <v>Cangrejo(MAYO-ZUS1-Can-1)</v>
      </c>
      <c r="AH86" s="219">
        <f>referentes!S353</f>
        <v>46010</v>
      </c>
    </row>
    <row r="87" spans="18:34" x14ac:dyDescent="0.2">
      <c r="R87" t="str">
        <f>IF(AND(referentes!S1121&lt;&gt;""    ),(referentes!W1121),"")</f>
        <v>Zona de Recuperación</v>
      </c>
      <c r="Y87" s="188" t="str">
        <f>IF(AND(referentes!U83&lt;&gt;"",          referentes!U83&lt;&gt;96321,    referentes!U83&lt;&gt;96222            ),(referentes!W83),"")</f>
        <v/>
      </c>
      <c r="Z87" s="188">
        <f>referentes!S83</f>
        <v>40872</v>
      </c>
      <c r="AB87">
        <v>81</v>
      </c>
      <c r="AC87">
        <f t="shared" si="3"/>
        <v>0</v>
      </c>
      <c r="AD87">
        <f t="shared" si="4"/>
        <v>1130</v>
      </c>
      <c r="AE87" t="str">
        <f t="shared" si="5"/>
        <v>Caño Dulce</v>
      </c>
      <c r="AG87" s="218" t="str">
        <f>CONCATENATE(referentes!W354,"(",referentes!T354,")")</f>
        <v>Caño(OP-ZP1-ki-1)</v>
      </c>
      <c r="AH87" s="219">
        <f>referentes!S354</f>
        <v>44259</v>
      </c>
    </row>
    <row r="88" spans="18:34" x14ac:dyDescent="0.2">
      <c r="R88" t="str">
        <f>IF(AND(referentes!S198&lt;&gt;""    ),(referentes!W198),"")</f>
        <v>PNNCRSB, San Quintín</v>
      </c>
      <c r="Y88" s="188" t="str">
        <f>IF(AND(referentes!U84&lt;&gt;"",          referentes!U84&lt;&gt;96321,    referentes!U84&lt;&gt;96222            ),(referentes!W84),"")</f>
        <v/>
      </c>
      <c r="Z88" s="188">
        <f>referentes!S84</f>
        <v>42157</v>
      </c>
      <c r="AB88">
        <v>82</v>
      </c>
      <c r="AC88">
        <f t="shared" si="3"/>
        <v>0</v>
      </c>
      <c r="AD88">
        <f t="shared" si="4"/>
        <v>1130</v>
      </c>
      <c r="AE88" t="str">
        <f t="shared" si="5"/>
        <v>Caño Dulce-1</v>
      </c>
      <c r="AG88" s="218" t="str">
        <f>CONCATENATE(referentes!W355,"(",referentes!T355,")")</f>
        <v>Caño(OP-ZP1-ki-2)</v>
      </c>
      <c r="AH88" s="219">
        <f>referentes!S355</f>
        <v>44261</v>
      </c>
    </row>
    <row r="89" spans="18:34" x14ac:dyDescent="0.2">
      <c r="R89" t="str">
        <f>IF(AND(referentes!S1115&lt;&gt;""    ),(referentes!W1115),"")</f>
        <v>Zona de Recuperación</v>
      </c>
      <c r="Y89" s="188" t="str">
        <f>IF(AND(referentes!U85&lt;&gt;"",          referentes!U85&lt;&gt;96321,    referentes!U85&lt;&gt;96222            ),(referentes!W85),"")</f>
        <v/>
      </c>
      <c r="Z89" s="188">
        <f>referentes!S85</f>
        <v>42045</v>
      </c>
      <c r="AB89">
        <v>83</v>
      </c>
      <c r="AC89">
        <f t="shared" si="3"/>
        <v>0</v>
      </c>
      <c r="AD89">
        <f t="shared" si="4"/>
        <v>1130</v>
      </c>
      <c r="AE89" t="str">
        <f t="shared" si="5"/>
        <v>Caño El Frances -2</v>
      </c>
      <c r="AG89" s="218" t="str">
        <f>CONCATENATE(referentes!W356,"(",referentes!T356,")")</f>
        <v>Caño Arteaga(BCIS,EST-ZUS1-CñArteaga-1)</v>
      </c>
      <c r="AH89" s="219">
        <f>referentes!S356</f>
        <v>48750</v>
      </c>
    </row>
    <row r="90" spans="18:34" x14ac:dyDescent="0.2">
      <c r="R90" t="str">
        <f>IF(AND(referentes!S1116&lt;&gt;""    ),(referentes!W1116),"")</f>
        <v>Zona de Recuperación</v>
      </c>
      <c r="Y90" s="188" t="str">
        <f>IF(AND(referentes!U86&lt;&gt;"",          referentes!U86&lt;&gt;96321,    referentes!U86&lt;&gt;96222            ),(referentes!W86),"")</f>
        <v/>
      </c>
      <c r="Z90" s="188">
        <f>referentes!S86</f>
        <v>42044</v>
      </c>
      <c r="AB90">
        <v>84</v>
      </c>
      <c r="AC90">
        <f t="shared" si="3"/>
        <v>0</v>
      </c>
      <c r="AD90">
        <f t="shared" si="4"/>
        <v>1130</v>
      </c>
      <c r="AE90" t="str">
        <f t="shared" si="5"/>
        <v>Caño El Nene-1-1</v>
      </c>
      <c r="AG90" s="218" t="str">
        <f>CONCATENATE(referentes!W357,"(",referentes!T357,")")</f>
        <v>Caño Camaronera -3(BARC-ZUS1-CCAM-3)</v>
      </c>
      <c r="AH90" s="219">
        <f>referentes!S357</f>
        <v>44430</v>
      </c>
    </row>
    <row r="91" spans="18:34" x14ac:dyDescent="0.2">
      <c r="R91" t="str">
        <f>IF(AND(referentes!S1117&lt;&gt;""    ),(referentes!W1117),"")</f>
        <v>Zona de Recuperación</v>
      </c>
      <c r="Y91" s="188" t="str">
        <f>IF(AND(referentes!U87&lt;&gt;"",          referentes!U87&lt;&gt;96321,    referentes!U87&lt;&gt;96222            ),(referentes!W87),"")</f>
        <v/>
      </c>
      <c r="Z91" s="188">
        <f>referentes!S87</f>
        <v>44613</v>
      </c>
      <c r="AB91">
        <v>85</v>
      </c>
      <c r="AC91">
        <f t="shared" si="3"/>
        <v>0</v>
      </c>
      <c r="AD91">
        <f t="shared" si="4"/>
        <v>1130</v>
      </c>
      <c r="AE91" t="str">
        <f t="shared" si="5"/>
        <v>Caño Grande</v>
      </c>
      <c r="AG91" s="218" t="str">
        <f>CONCATENATE(referentes!W358,"(",referentes!T358,")")</f>
        <v>Caño Camaronera-1(BARC-ZUS1-CCAM-1)</v>
      </c>
      <c r="AH91" s="219">
        <f>referentes!S358</f>
        <v>44380</v>
      </c>
    </row>
    <row r="92" spans="18:34" x14ac:dyDescent="0.2">
      <c r="R92" t="str">
        <f>IF(AND(referentes!S1130&lt;&gt;""    ),(referentes!W1130),"")</f>
        <v>Zona de Uso Sostenible</v>
      </c>
      <c r="Y92" s="188" t="str">
        <f>IF(AND(referentes!U88&lt;&gt;"",          referentes!U88&lt;&gt;96321,    referentes!U88&lt;&gt;96222            ),(referentes!W88),"")</f>
        <v/>
      </c>
      <c r="Z92" s="188">
        <f>referentes!S88</f>
        <v>40864</v>
      </c>
      <c r="AB92">
        <v>86</v>
      </c>
      <c r="AC92">
        <f t="shared" si="3"/>
        <v>0</v>
      </c>
      <c r="AD92">
        <f t="shared" si="4"/>
        <v>1130</v>
      </c>
      <c r="AE92" t="str">
        <f t="shared" si="5"/>
        <v>Caño Grande -3</v>
      </c>
      <c r="AG92" s="218" t="str">
        <f>CONCATENATE(referentes!W359,"(",referentes!T359,")")</f>
        <v>Caño Corea -1(TIN-ZR1-EC-1)</v>
      </c>
      <c r="AH92" s="219">
        <f>referentes!S359</f>
        <v>42093</v>
      </c>
    </row>
    <row r="93" spans="18:34" x14ac:dyDescent="0.2">
      <c r="R93" t="str">
        <f>IF(AND(referentes!S1131&lt;&gt;""    ),(referentes!W1131),"")</f>
        <v>Zona de Uso Sostenible</v>
      </c>
      <c r="Y93" s="188" t="str">
        <f>IF(AND(referentes!U89&lt;&gt;"",          referentes!U89&lt;&gt;96321,    referentes!U89&lt;&gt;96222            ),(referentes!W89),"")</f>
        <v/>
      </c>
      <c r="Z93" s="188">
        <f>referentes!S89</f>
        <v>41169</v>
      </c>
      <c r="AB93">
        <v>87</v>
      </c>
      <c r="AC93">
        <f t="shared" si="3"/>
        <v>0</v>
      </c>
      <c r="AD93">
        <f t="shared" si="4"/>
        <v>1130</v>
      </c>
      <c r="AE93" t="str">
        <f t="shared" si="5"/>
        <v>Caño Grande E-1</v>
      </c>
      <c r="AG93" s="218" t="str">
        <f>CONCATENATE(referentes!W360,"(",referentes!T360,")")</f>
        <v>Caño Dulce(CÑDULC-SZ1-DULC-2)</v>
      </c>
      <c r="AH93" s="219">
        <f>referentes!S360</f>
        <v>45521</v>
      </c>
    </row>
    <row r="94" spans="18:34" x14ac:dyDescent="0.2">
      <c r="R94" t="str">
        <f>IF(AND(referentes!S1009&lt;&gt;""    ),(referentes!W1009),"")</f>
        <v>Zona de Preservación</v>
      </c>
      <c r="Y94" s="188" t="str">
        <f>IF(AND(referentes!U90&lt;&gt;"",          referentes!U90&lt;&gt;96321,    referentes!U90&lt;&gt;96222            ),(referentes!W90),"")</f>
        <v/>
      </c>
      <c r="Z94" s="188">
        <f>referentes!S90</f>
        <v>42134</v>
      </c>
      <c r="AB94">
        <v>88</v>
      </c>
      <c r="AC94">
        <f t="shared" si="3"/>
        <v>0</v>
      </c>
      <c r="AD94">
        <f t="shared" si="4"/>
        <v>1130</v>
      </c>
      <c r="AE94" t="str">
        <f t="shared" si="5"/>
        <v>Caño Grande E-2</v>
      </c>
      <c r="AG94" s="218" t="str">
        <f>CONCATENATE(referentes!W361,"(",referentes!T361,")")</f>
        <v>Caño Dulce-1(CÑDULC-SZ1-CÑDULC-1)</v>
      </c>
      <c r="AH94" s="219">
        <f>referentes!S361</f>
        <v>45264</v>
      </c>
    </row>
    <row r="95" spans="18:34" x14ac:dyDescent="0.2">
      <c r="R95" t="str">
        <f>IF(AND(referentes!S1002&lt;&gt;""    ),(referentes!W1002),"")</f>
        <v>Zona de Preservación</v>
      </c>
      <c r="Y95" s="188" t="str">
        <f>IF(AND(referentes!U91&lt;&gt;"",          referentes!U91&lt;&gt;96321,    referentes!U91&lt;&gt;96222            ),(referentes!W91),"")</f>
        <v/>
      </c>
      <c r="Z95" s="188">
        <f>referentes!S91</f>
        <v>41069</v>
      </c>
      <c r="AB95">
        <v>89</v>
      </c>
      <c r="AC95">
        <f t="shared" si="3"/>
        <v>0</v>
      </c>
      <c r="AD95">
        <f t="shared" si="4"/>
        <v>1130</v>
      </c>
      <c r="AE95" t="str">
        <f t="shared" si="5"/>
        <v>Caño Grande E-3</v>
      </c>
      <c r="AG95" s="218" t="str">
        <f>CONCATENATE(referentes!W362,"(",referentes!T362,")")</f>
        <v>Caño El Frances -2(FRAN-ZR1-BCFRA-2)</v>
      </c>
      <c r="AH95" s="219">
        <f>referentes!S362</f>
        <v>44440</v>
      </c>
    </row>
    <row r="96" spans="18:34" x14ac:dyDescent="0.2">
      <c r="R96" t="str">
        <f>IF(AND(referentes!S686&lt;&gt;""    ),(referentes!W686),"")</f>
        <v>Balboa</v>
      </c>
      <c r="Y96" s="188" t="str">
        <f>IF(AND(referentes!U92&lt;&gt;"",          referentes!U92&lt;&gt;96321,    referentes!U92&lt;&gt;96222            ),(referentes!W92),"")</f>
        <v/>
      </c>
      <c r="Z96" s="188">
        <f>referentes!S92</f>
        <v>42138</v>
      </c>
      <c r="AB96">
        <v>90</v>
      </c>
      <c r="AC96">
        <f t="shared" si="3"/>
        <v>0</v>
      </c>
      <c r="AD96">
        <f t="shared" si="4"/>
        <v>1130</v>
      </c>
      <c r="AE96" t="str">
        <f t="shared" si="5"/>
        <v>Caño Grande-1</v>
      </c>
      <c r="AG96" s="218" t="str">
        <f>CONCATENATE(referentes!W363,"(",referentes!T363,")")</f>
        <v>Caño El Nene-1-1(BCIS,EST-ZUS1-el nene-1)</v>
      </c>
      <c r="AH96" s="219">
        <f>referentes!S363</f>
        <v>45130</v>
      </c>
    </row>
    <row r="97" spans="18:34" x14ac:dyDescent="0.2">
      <c r="R97" t="str">
        <f>IF(AND(referentes!S902&lt;&gt;""    ),(referentes!W902),"")</f>
        <v>Río Necocli</v>
      </c>
      <c r="Y97" s="188" t="str">
        <f>IF(AND(referentes!U93&lt;&gt;"",          referentes!U93&lt;&gt;96321,    referentes!U93&lt;&gt;96222            ),(referentes!W93),"")</f>
        <v/>
      </c>
      <c r="Z97" s="188">
        <f>referentes!S93</f>
        <v>42146</v>
      </c>
      <c r="AB97">
        <v>91</v>
      </c>
      <c r="AC97">
        <f t="shared" si="3"/>
        <v>0</v>
      </c>
      <c r="AD97">
        <f t="shared" si="4"/>
        <v>1130</v>
      </c>
      <c r="AE97" t="str">
        <f t="shared" si="5"/>
        <v>Caño Guacamayas</v>
      </c>
      <c r="AG97" s="218" t="str">
        <f>CONCATENATE(referentes!W364,"(",referentes!T364,")")</f>
        <v>Caño Grande(BCIS,EST-ZUS1-caño grande-1)</v>
      </c>
      <c r="AH97" s="219">
        <f>referentes!S364</f>
        <v>45148</v>
      </c>
    </row>
    <row r="98" spans="18:34" x14ac:dyDescent="0.2">
      <c r="R98" t="str">
        <f>IF(AND(referentes!S716&lt;&gt;""    ),(referentes!W716),"")</f>
        <v>Camarones 2</v>
      </c>
      <c r="Y98" s="188" t="str">
        <f>IF(AND(referentes!U94&lt;&gt;"",          referentes!U94&lt;&gt;96321,    referentes!U94&lt;&gt;96222            ),(referentes!W94),"")</f>
        <v/>
      </c>
      <c r="Z98" s="188">
        <f>referentes!S94</f>
        <v>41071</v>
      </c>
      <c r="AB98">
        <v>92</v>
      </c>
      <c r="AC98">
        <f t="shared" si="3"/>
        <v>0</v>
      </c>
      <c r="AD98">
        <f t="shared" si="4"/>
        <v>1130</v>
      </c>
      <c r="AE98" t="str">
        <f t="shared" si="5"/>
        <v>Caño Guacamayas-1</v>
      </c>
      <c r="AG98" s="218" t="str">
        <f>CONCATENATE(referentes!W365,"(",referentes!T365,")")</f>
        <v>Caño Grande -3(BCIS,EST-ZUS7-caño grande 3-1)</v>
      </c>
      <c r="AH98" s="219">
        <f>referentes!S365</f>
        <v>45355</v>
      </c>
    </row>
    <row r="99" spans="18:34" x14ac:dyDescent="0.2">
      <c r="R99" t="str">
        <f>IF(AND(referentes!S486&lt;&gt;""    ),(referentes!W486),"")</f>
        <v>LAGO</v>
      </c>
      <c r="Y99" s="188" t="str">
        <f>IF(AND(referentes!U95&lt;&gt;"",          referentes!U95&lt;&gt;96321,    referentes!U95&lt;&gt;96222            ),(referentes!W95),"")</f>
        <v/>
      </c>
      <c r="Z99" s="188">
        <f>referentes!S95</f>
        <v>41781</v>
      </c>
      <c r="AB99">
        <v>93</v>
      </c>
      <c r="AC99">
        <f t="shared" si="3"/>
        <v>0</v>
      </c>
      <c r="AD99">
        <f t="shared" si="4"/>
        <v>1130</v>
      </c>
      <c r="AE99" t="str">
        <f t="shared" si="5"/>
        <v>Caño La Balsa</v>
      </c>
      <c r="AG99" s="218" t="str">
        <f>CONCATENATE(referentes!W366,"(",referentes!T366,")")</f>
        <v>Caño Grande E-1(CGSM-SZ1-CGE-1)</v>
      </c>
      <c r="AH99" s="219">
        <f>referentes!S366</f>
        <v>45930</v>
      </c>
    </row>
    <row r="100" spans="18:34" x14ac:dyDescent="0.2">
      <c r="R100" t="str">
        <f>IF(AND(referentes!S487&lt;&gt;""    ),(referentes!W487),"")</f>
        <v>La Alberca</v>
      </c>
      <c r="Y100" s="188" t="str">
        <f>IF(AND(referentes!U96&lt;&gt;"",          referentes!U96&lt;&gt;96321,    referentes!U96&lt;&gt;96222            ),(referentes!W96),"")</f>
        <v/>
      </c>
      <c r="Z100" s="188">
        <f>referentes!S96</f>
        <v>41466</v>
      </c>
      <c r="AB100">
        <v>94</v>
      </c>
      <c r="AC100">
        <f t="shared" si="3"/>
        <v>0</v>
      </c>
      <c r="AD100">
        <f t="shared" si="4"/>
        <v>1130</v>
      </c>
      <c r="AE100" t="str">
        <f t="shared" si="5"/>
        <v>Caño Lequerica</v>
      </c>
      <c r="AG100" s="218" t="str">
        <f>CONCATENATE(referentes!W367,"(",referentes!T367,")")</f>
        <v>Caño Grande E-2(CGSM-SZ1-CGE-2)</v>
      </c>
      <c r="AH100" s="219">
        <f>referentes!S367</f>
        <v>45932</v>
      </c>
    </row>
    <row r="101" spans="18:34" x14ac:dyDescent="0.2">
      <c r="R101" t="str">
        <f>IF(AND(referentes!S519&lt;&gt;""    ),(referentes!W519),"")</f>
        <v>Mallorquin playa</v>
      </c>
      <c r="Y101" s="188" t="str">
        <f>IF(AND(referentes!U97&lt;&gt;"",          referentes!U97&lt;&gt;96321,    referentes!U97&lt;&gt;96222            ),(referentes!W97),"")</f>
        <v/>
      </c>
      <c r="Z101" s="188">
        <f>referentes!S97</f>
        <v>42224</v>
      </c>
      <c r="AB101">
        <v>95</v>
      </c>
      <c r="AC101">
        <f t="shared" si="3"/>
        <v>0</v>
      </c>
      <c r="AD101">
        <f t="shared" si="4"/>
        <v>1130</v>
      </c>
      <c r="AE101" t="str">
        <f t="shared" si="5"/>
        <v>Caño Matuna-1</v>
      </c>
      <c r="AG101" s="218" t="str">
        <f>CONCATENATE(referentes!W368,"(",referentes!T368,")")</f>
        <v>Caño Grande E-3(CGSM-SZ1-CGE-3)</v>
      </c>
      <c r="AH101" s="219">
        <f>referentes!S368</f>
        <v>45934</v>
      </c>
    </row>
    <row r="102" spans="18:34" x14ac:dyDescent="0.2">
      <c r="R102" t="str">
        <f>IF(AND(referentes!S416&lt;&gt;""    ),(referentes!W416),"")</f>
        <v>Ciénaga Sabaletes P-2</v>
      </c>
      <c r="Y102" s="188" t="str">
        <f>IF(AND(referentes!U98&lt;&gt;"",          referentes!U98&lt;&gt;96321,    referentes!U98&lt;&gt;96222            ),(referentes!W98),"")</f>
        <v/>
      </c>
      <c r="Z102" s="188">
        <f>referentes!S98</f>
        <v>757</v>
      </c>
      <c r="AB102">
        <v>96</v>
      </c>
      <c r="AC102">
        <f t="shared" si="3"/>
        <v>0</v>
      </c>
      <c r="AD102">
        <f t="shared" si="4"/>
        <v>1130</v>
      </c>
      <c r="AE102" t="str">
        <f t="shared" si="5"/>
        <v>Caño Matuna-2</v>
      </c>
      <c r="AG102" s="218" t="str">
        <f>CONCATENATE(referentes!W369,"(",referentes!T369,")")</f>
        <v>Caño Grande-1(BCIS,EST-ZUS2-caño grande-1)</v>
      </c>
      <c r="AH102" s="219">
        <f>referentes!S369</f>
        <v>45072</v>
      </c>
    </row>
    <row r="103" spans="18:34" x14ac:dyDescent="0.2">
      <c r="R103" t="str">
        <f>IF(AND(referentes!S417&lt;&gt;""    ),(referentes!W417),"")</f>
        <v>Ciénaga Soledad</v>
      </c>
      <c r="Y103" s="188" t="str">
        <f>IF(AND(referentes!U99&lt;&gt;"",          referentes!U99&lt;&gt;96321,    referentes!U99&lt;&gt;96222            ),(referentes!W99),"")</f>
        <v/>
      </c>
      <c r="Z103" s="188">
        <f>referentes!S99</f>
        <v>45415</v>
      </c>
      <c r="AB103">
        <v>97</v>
      </c>
      <c r="AC103">
        <f t="shared" si="3"/>
        <v>0</v>
      </c>
      <c r="AD103">
        <f t="shared" si="4"/>
        <v>1130</v>
      </c>
      <c r="AE103" t="str">
        <f t="shared" si="5"/>
        <v>Caño Nisperal-1</v>
      </c>
      <c r="AG103" s="218" t="str">
        <f>CONCATENATE(referentes!W370,"(",referentes!T370,")")</f>
        <v>Caño Guacamayas(GUAC-ZP1-CGUA-2)</v>
      </c>
      <c r="AH103" s="219">
        <f>referentes!S370</f>
        <v>44438</v>
      </c>
    </row>
    <row r="104" spans="18:34" x14ac:dyDescent="0.2">
      <c r="R104" t="str">
        <f>IF(AND(referentes!S302&lt;&gt;""    ),(referentes!W302),"")</f>
        <v>Bahía Honda parcela circular-2</v>
      </c>
      <c r="Y104" s="188" t="str">
        <f>IF(AND(referentes!U100&lt;&gt;"",          referentes!U100&lt;&gt;96321,    referentes!U100&lt;&gt;96222            ),(referentes!W100),"")</f>
        <v/>
      </c>
      <c r="Z104" s="188">
        <f>referentes!S100</f>
        <v>48362</v>
      </c>
      <c r="AB104">
        <v>98</v>
      </c>
      <c r="AC104">
        <f t="shared" si="3"/>
        <v>0</v>
      </c>
      <c r="AD104">
        <f t="shared" si="4"/>
        <v>1130</v>
      </c>
      <c r="AE104" t="str">
        <f t="shared" si="5"/>
        <v>Caño Palermo-1</v>
      </c>
      <c r="AG104" s="218" t="str">
        <f>CONCATENATE(referentes!W371,"(",referentes!T371,")")</f>
        <v>Caño Guacamayas-1(GUAC-ZP1-CGUA-1)</v>
      </c>
      <c r="AH104" s="219">
        <f>referentes!S371</f>
        <v>44410</v>
      </c>
    </row>
    <row r="105" spans="18:34" x14ac:dyDescent="0.2">
      <c r="R105" t="str">
        <f>IF(AND(referentes!S307&lt;&gt;""    ),(referentes!W307),"")</f>
        <v>Bahía Hooker-1</v>
      </c>
      <c r="Y105" s="188" t="str">
        <f>IF(AND(referentes!U101&lt;&gt;"",          referentes!U101&lt;&gt;96321,    referentes!U101&lt;&gt;96222            ),(referentes!W101),"")</f>
        <v/>
      </c>
      <c r="Z105" s="188">
        <f>referentes!S101</f>
        <v>48364</v>
      </c>
      <c r="AB105">
        <v>99</v>
      </c>
      <c r="AC105">
        <f t="shared" si="3"/>
        <v>0</v>
      </c>
      <c r="AD105">
        <f t="shared" si="4"/>
        <v>1130</v>
      </c>
      <c r="AE105" t="str">
        <f t="shared" si="5"/>
        <v>Caño Salado</v>
      </c>
      <c r="AG105" s="218" t="str">
        <f>CONCATENATE(referentes!W372,"(",referentes!T372,")")</f>
        <v>Caño La Balsa(LBAL-ZUS1-clb-1)</v>
      </c>
      <c r="AH105" s="219">
        <f>referentes!S372</f>
        <v>42074</v>
      </c>
    </row>
    <row r="106" spans="18:34" x14ac:dyDescent="0.2">
      <c r="R106" t="str">
        <f>IF(AND(referentes!S1262&lt;&gt;""    ),(referentes!W1262),"")</f>
        <v/>
      </c>
      <c r="Y106" s="188" t="str">
        <f>IF(AND(referentes!U102&lt;&gt;"",          referentes!U102&lt;&gt;96321,    referentes!U102&lt;&gt;96222            ),(referentes!W102),"")</f>
        <v/>
      </c>
      <c r="Z106" s="188">
        <f>referentes!S102</f>
        <v>41212</v>
      </c>
      <c r="AB106">
        <v>100</v>
      </c>
      <c r="AC106">
        <f t="shared" si="3"/>
        <v>0</v>
      </c>
      <c r="AD106">
        <f t="shared" si="4"/>
        <v>1130</v>
      </c>
      <c r="AE106" t="str">
        <f t="shared" si="5"/>
        <v>Caño Salado</v>
      </c>
      <c r="AG106" s="218" t="str">
        <f>CONCATENATE(referentes!W373,"(",referentes!T373,")")</f>
        <v>Caño Lequerica(BARB-ZR1-Lequerica-1)</v>
      </c>
      <c r="AH106" s="219">
        <f>referentes!S373</f>
        <v>44504</v>
      </c>
    </row>
    <row r="107" spans="18:34" x14ac:dyDescent="0.2">
      <c r="R107" t="str">
        <f>IF(AND(referentes!S625&lt;&gt;""    ),(referentes!W625),"")</f>
        <v>Santa Ana-1</v>
      </c>
      <c r="Y107" s="188" t="str">
        <f>IF(AND(referentes!U103&lt;&gt;"",          referentes!U103&lt;&gt;96321,    referentes!U103&lt;&gt;96222            ),(referentes!W103),"")</f>
        <v/>
      </c>
      <c r="Z107" s="188">
        <f>referentes!S103</f>
        <v>41627</v>
      </c>
      <c r="AB107">
        <v>101</v>
      </c>
      <c r="AC107">
        <f t="shared" si="3"/>
        <v>0</v>
      </c>
      <c r="AD107">
        <f t="shared" si="4"/>
        <v>1130</v>
      </c>
      <c r="AE107" t="str">
        <f t="shared" si="5"/>
        <v>Caño Salado -2</v>
      </c>
      <c r="AG107" s="218" t="str">
        <f>CONCATENATE(referentes!W374,"(",referentes!T374,")")</f>
        <v>Caño Matuna-1(BARC-ZUS1-CMAT-1)</v>
      </c>
      <c r="AH107" s="219">
        <f>referentes!S374</f>
        <v>44378</v>
      </c>
    </row>
    <row r="108" spans="18:34" x14ac:dyDescent="0.2">
      <c r="R108" t="str">
        <f>IF(AND(referentes!S639&lt;&gt;""    ),(referentes!W639),"")</f>
        <v>Suroeste parcela circular-1</v>
      </c>
      <c r="Y108" s="188" t="str">
        <f>IF(AND(referentes!U104&lt;&gt;"",          referentes!U104&lt;&gt;96321,    referentes!U104&lt;&gt;96222            ),(referentes!W104),"")</f>
        <v/>
      </c>
      <c r="Z108" s="188">
        <f>referentes!S104</f>
        <v>42492</v>
      </c>
      <c r="AB108">
        <v>102</v>
      </c>
      <c r="AC108">
        <f t="shared" si="3"/>
        <v>0</v>
      </c>
      <c r="AD108">
        <f t="shared" si="4"/>
        <v>1130</v>
      </c>
      <c r="AE108" t="str">
        <f t="shared" si="5"/>
        <v>Caño Salado-11</v>
      </c>
      <c r="AG108" s="218" t="str">
        <f>CONCATENATE(referentes!W375,"(",referentes!T375,")")</f>
        <v>Caño Matuna-2(BARC-ZUS1-CMAT-2)</v>
      </c>
      <c r="AH108" s="219">
        <f>referentes!S375</f>
        <v>44428</v>
      </c>
    </row>
    <row r="109" spans="18:34" x14ac:dyDescent="0.2">
      <c r="R109" t="str">
        <f>IF(AND(referentes!S1122&lt;&gt;""    ),(referentes!W1122),"")</f>
        <v>Zona de Recuperación</v>
      </c>
      <c r="Y109" s="188" t="str">
        <f>IF(AND(referentes!U105&lt;&gt;"",          referentes!U105&lt;&gt;96321,    referentes!U105&lt;&gt;96222            ),(referentes!W105),"")</f>
        <v/>
      </c>
      <c r="Z109" s="188">
        <f>referentes!S105</f>
        <v>42310</v>
      </c>
      <c r="AB109">
        <v>103</v>
      </c>
      <c r="AC109">
        <f t="shared" si="3"/>
        <v>0</v>
      </c>
      <c r="AD109">
        <f t="shared" si="4"/>
        <v>1130</v>
      </c>
      <c r="AE109" t="str">
        <f t="shared" si="5"/>
        <v>Caño Tijo-1</v>
      </c>
      <c r="AG109" s="218" t="str">
        <f>CONCATENATE(referentes!W376,"(",referentes!T376,")")</f>
        <v>Caño Nisperal-1(BCIS,EST-ZUS1-nisperal-1)</v>
      </c>
      <c r="AH109" s="219">
        <f>referentes!S376</f>
        <v>45109</v>
      </c>
    </row>
    <row r="110" spans="18:34" x14ac:dyDescent="0.2">
      <c r="R110" t="str">
        <f>IF(AND(referentes!S1134&lt;&gt;""    ),(referentes!W1134),"")</f>
        <v>Zona de Uso Sostenible</v>
      </c>
      <c r="Y110" s="188" t="str">
        <f>IF(AND(referentes!U106&lt;&gt;"",          referentes!U106&lt;&gt;96321,    referentes!U106&lt;&gt;96222            ),(referentes!W106),"")</f>
        <v/>
      </c>
      <c r="Z110" s="188">
        <f>referentes!S106</f>
        <v>41724</v>
      </c>
      <c r="AB110">
        <v>104</v>
      </c>
      <c r="AC110">
        <f t="shared" si="3"/>
        <v>0</v>
      </c>
      <c r="AD110">
        <f t="shared" si="4"/>
        <v>1130</v>
      </c>
      <c r="AE110" t="str">
        <f t="shared" si="5"/>
        <v>Caño Tijo-2</v>
      </c>
      <c r="AG110" s="218" t="str">
        <f>CONCATENATE(referentes!W377,"(",referentes!T377,")")</f>
        <v>Caño Palermo-1(BCIS,EST-ZUS4-palermo-1)</v>
      </c>
      <c r="AH110" s="219">
        <f>referentes!S377</f>
        <v>45100</v>
      </c>
    </row>
    <row r="111" spans="18:34" x14ac:dyDescent="0.2">
      <c r="R111" t="str">
        <f>IF(AND(referentes!S1123&lt;&gt;""    ),(referentes!W1123),"")</f>
        <v>Zona de Recuperación</v>
      </c>
      <c r="Y111" s="188" t="str">
        <f>IF(AND(referentes!U107&lt;&gt;"",          referentes!U107&lt;&gt;96321,    referentes!U107&lt;&gt;96222            ),(referentes!W107),"")</f>
        <v/>
      </c>
      <c r="Z111" s="188">
        <f>referentes!S107</f>
        <v>48482</v>
      </c>
      <c r="AB111">
        <v>105</v>
      </c>
      <c r="AC111">
        <f t="shared" si="3"/>
        <v>0</v>
      </c>
      <c r="AD111">
        <f t="shared" si="4"/>
        <v>1130</v>
      </c>
      <c r="AE111" t="str">
        <f t="shared" si="5"/>
        <v>Caño Tijo-2</v>
      </c>
      <c r="AG111" s="218" t="str">
        <f>CONCATENATE(referentes!W378,"(",referentes!T378,")")</f>
        <v>Caño Salado(BCIS,EST-ZP1-CñSalado-1)</v>
      </c>
      <c r="AH111" s="219">
        <f>referentes!S378</f>
        <v>48758</v>
      </c>
    </row>
    <row r="112" spans="18:34" x14ac:dyDescent="0.2">
      <c r="R112" t="str">
        <f>IF(AND(referentes!S546&lt;&gt;""    ),(referentes!W546),"")</f>
        <v>Palosecal</v>
      </c>
      <c r="Y112" s="188" t="str">
        <f>IF(AND(referentes!U108&lt;&gt;"",          referentes!U108&lt;&gt;96321,    referentes!U108&lt;&gt;96222            ),(referentes!W108),"")</f>
        <v/>
      </c>
      <c r="Z112" s="188">
        <f>referentes!S108</f>
        <v>41171</v>
      </c>
      <c r="AB112">
        <v>106</v>
      </c>
      <c r="AC112">
        <f t="shared" si="3"/>
        <v>0</v>
      </c>
      <c r="AD112">
        <f t="shared" si="4"/>
        <v>1130</v>
      </c>
      <c r="AE112" t="str">
        <f t="shared" si="5"/>
        <v>Caño Urabalito -1</v>
      </c>
      <c r="AG112" s="218" t="str">
        <f>CONCATENATE(referentes!W379,"(",referentes!T379,")")</f>
        <v>Caño Salado(BCIS,EST-ZUS1-caño salado-1)</v>
      </c>
      <c r="AH112" s="219">
        <f>referentes!S379</f>
        <v>45114</v>
      </c>
    </row>
    <row r="113" spans="14:34" x14ac:dyDescent="0.2">
      <c r="R113" t="str">
        <f>IF(AND(referentes!S320&lt;&gt;""    ),(referentes!W320),"")</f>
        <v>Boca Cerrada</v>
      </c>
      <c r="Y113" s="188" t="str">
        <f>IF(AND(referentes!U109&lt;&gt;"",          referentes!U109&lt;&gt;96321,    referentes!U109&lt;&gt;96222            ),(referentes!W109),"")</f>
        <v/>
      </c>
      <c r="Z113" s="188">
        <f>referentes!S109</f>
        <v>41170</v>
      </c>
      <c r="AB113">
        <v>107</v>
      </c>
      <c r="AC113">
        <f t="shared" si="3"/>
        <v>0</v>
      </c>
      <c r="AD113">
        <f t="shared" si="4"/>
        <v>1130</v>
      </c>
      <c r="AE113" t="str">
        <f t="shared" si="5"/>
        <v>Caño el Frances-1</v>
      </c>
      <c r="AG113" s="218" t="str">
        <f>CONCATENATE(referentes!W380,"(",referentes!T380,")")</f>
        <v>Caño Salado -2(BCIS,EST-ZP1-caño salado 2-1)</v>
      </c>
      <c r="AH113" s="219">
        <f>referentes!S380</f>
        <v>45351</v>
      </c>
    </row>
    <row r="114" spans="14:34" x14ac:dyDescent="0.2">
      <c r="R114" t="str">
        <f>IF(AND(referentes!S342&lt;&gt;""    ),(referentes!W342),"")</f>
        <v>Buritaca 2</v>
      </c>
      <c r="Y114" s="188" t="str">
        <f>IF(AND(referentes!U110&lt;&gt;"",          referentes!U110&lt;&gt;96321,    referentes!U110&lt;&gt;96222            ),(referentes!W110),"")</f>
        <v/>
      </c>
      <c r="Z114" s="188">
        <f>referentes!S110</f>
        <v>523</v>
      </c>
      <c r="AB114">
        <v>108</v>
      </c>
      <c r="AC114">
        <f t="shared" si="3"/>
        <v>0</v>
      </c>
      <c r="AD114">
        <f t="shared" si="4"/>
        <v>1130</v>
      </c>
      <c r="AE114" t="str">
        <f t="shared" si="5"/>
        <v>Caño el Nene -1</v>
      </c>
      <c r="AG114" s="218" t="str">
        <f>CONCATENATE(referentes!W381,"(",referentes!T381,")")</f>
        <v>Caño Salado-11(BCIS,EST,SAL-ZP1-CS-1)</v>
      </c>
      <c r="AH114" s="219">
        <f>referentes!S381</f>
        <v>42083</v>
      </c>
    </row>
    <row r="115" spans="14:34" x14ac:dyDescent="0.2">
      <c r="R115" t="str">
        <f>IF(AND(referentes!S343&lt;&gt;""    ),(referentes!W343),"")</f>
        <v>Buritaca 2</v>
      </c>
      <c r="Y115" s="188" t="str">
        <f>IF(AND(referentes!U111&lt;&gt;"",          referentes!U111&lt;&gt;96321,    referentes!U111&lt;&gt;96222            ),(referentes!W111),"")</f>
        <v/>
      </c>
      <c r="Z115" s="188">
        <f>referentes!S111</f>
        <v>41644</v>
      </c>
      <c r="AB115">
        <v>109</v>
      </c>
      <c r="AC115">
        <f t="shared" si="3"/>
        <v>0</v>
      </c>
      <c r="AD115">
        <f t="shared" si="4"/>
        <v>1130</v>
      </c>
      <c r="AE115" t="str">
        <f t="shared" si="5"/>
        <v>CañoTubo</v>
      </c>
      <c r="AG115" s="218" t="str">
        <f>CONCATENATE(referentes!W382,"(",referentes!T382,")")</f>
        <v>Caño Tijo-1(CSI,SPIE-ZUS1-CñTijo-1)</v>
      </c>
      <c r="AH115" s="219">
        <f>referentes!S382</f>
        <v>48755</v>
      </c>
    </row>
    <row r="116" spans="14:34" x14ac:dyDescent="0.2">
      <c r="R116" t="str">
        <f>IF(AND(referentes!S591&lt;&gt;""    ),(referentes!W591),"")</f>
        <v>Rincon Sur</v>
      </c>
      <c r="Y116" s="188" t="str">
        <f>IF(AND(referentes!U112&lt;&gt;"",          referentes!U112&lt;&gt;96321,    referentes!U112&lt;&gt;96222            ),(referentes!W112),"")</f>
        <v/>
      </c>
      <c r="Z116" s="188">
        <f>referentes!S112</f>
        <v>41648</v>
      </c>
      <c r="AB116">
        <v>110</v>
      </c>
      <c r="AC116">
        <f t="shared" si="3"/>
        <v>0</v>
      </c>
      <c r="AD116">
        <f t="shared" si="4"/>
        <v>1130</v>
      </c>
      <c r="AE116" t="str">
        <f t="shared" si="5"/>
        <v>Chamuscado</v>
      </c>
      <c r="AG116" s="218" t="str">
        <f>CONCATENATE(referentes!W383,"(",referentes!T383,")")</f>
        <v>Caño Tijo-2(BCIS,EST-ZR1-el tijo 2-1)</v>
      </c>
      <c r="AH116" s="219">
        <f>referentes!S383</f>
        <v>45095</v>
      </c>
    </row>
    <row r="117" spans="14:34" x14ac:dyDescent="0.2">
      <c r="R117" t="str">
        <f>IF(AND(referentes!S564&lt;&gt;""    ),(referentes!W564),"")</f>
        <v>Puerto España</v>
      </c>
      <c r="Y117" s="188" t="str">
        <f>IF(AND(referentes!U113&lt;&gt;"",          referentes!U113&lt;&gt;96321,    referentes!U113&lt;&gt;96222            ),(referentes!W113),"")</f>
        <v/>
      </c>
      <c r="Z117" s="188">
        <f>referentes!S113</f>
        <v>40968</v>
      </c>
      <c r="AB117">
        <v>111</v>
      </c>
      <c r="AC117">
        <f t="shared" si="3"/>
        <v>0</v>
      </c>
      <c r="AD117">
        <f t="shared" si="4"/>
        <v>1130</v>
      </c>
      <c r="AE117" t="str">
        <f t="shared" si="5"/>
        <v>Chichiman -1</v>
      </c>
      <c r="AG117" s="218" t="str">
        <f>CONCATENATE(referentes!W384,"(",referentes!T384,")")</f>
        <v>Caño Tijo-2(BCIS,LIT-ZUS1-TIJO-1)</v>
      </c>
      <c r="AH117" s="219">
        <f>referentes!S384</f>
        <v>45008</v>
      </c>
    </row>
    <row r="118" spans="14:34" x14ac:dyDescent="0.2">
      <c r="R118" t="str">
        <f>IF(AND(referentes!S330&lt;&gt;""    ),(referentes!W330),"")</f>
        <v>Bocas TAPAGE -1</v>
      </c>
      <c r="Y118" s="188" t="str">
        <f>IF(AND(referentes!U114&lt;&gt;"",          referentes!U114&lt;&gt;96321,    referentes!U114&lt;&gt;96222            ),(referentes!W114),"")</f>
        <v/>
      </c>
      <c r="Z118" s="188">
        <f>referentes!S114</f>
        <v>45397</v>
      </c>
      <c r="AB118">
        <v>112</v>
      </c>
      <c r="AC118">
        <f t="shared" si="3"/>
        <v>0</v>
      </c>
      <c r="AD118">
        <f t="shared" si="4"/>
        <v>1130</v>
      </c>
      <c r="AE118" t="str">
        <f t="shared" si="5"/>
        <v>Cholon-1</v>
      </c>
      <c r="AG118" s="218" t="str">
        <f>CONCATENATE(referentes!W385,"(",referentes!T385,")")</f>
        <v>Caño Urabalito -1(CORI-ZR1-Cura-1)</v>
      </c>
      <c r="AH118" s="219">
        <f>referentes!S385</f>
        <v>48429</v>
      </c>
    </row>
    <row r="119" spans="14:34" x14ac:dyDescent="0.2">
      <c r="R119" t="str">
        <f>IF(AND(referentes!S569&lt;&gt;""    ),(referentes!W569),"")</f>
        <v>Punta Cerro -1</v>
      </c>
      <c r="Y119" s="188" t="str">
        <f>IF(AND(referentes!U115&lt;&gt;"",          referentes!U115&lt;&gt;96321,    referentes!U115&lt;&gt;96222            ),(referentes!W115),"")</f>
        <v/>
      </c>
      <c r="Z119" s="188">
        <f>referentes!S115</f>
        <v>42131</v>
      </c>
      <c r="AB119">
        <v>113</v>
      </c>
      <c r="AC119">
        <f t="shared" si="3"/>
        <v>0</v>
      </c>
      <c r="AD119">
        <f t="shared" si="4"/>
        <v>1130</v>
      </c>
      <c r="AE119" t="str">
        <f t="shared" si="5"/>
        <v>Cienaga El Picon-1</v>
      </c>
      <c r="AG119" s="218" t="str">
        <f>CONCATENATE(referentes!W386,"(",referentes!T386,")")</f>
        <v>Caño el Frances-1(FRAN-ZR1-BCFRA-1)</v>
      </c>
      <c r="AH119" s="219">
        <f>referentes!S386</f>
        <v>44414</v>
      </c>
    </row>
    <row r="120" spans="14:34" x14ac:dyDescent="0.2">
      <c r="R120" t="str">
        <f>IF(AND(referentes!S572&lt;&gt;""    ),(referentes!W572),"")</f>
        <v>Punta Cerro -4</v>
      </c>
      <c r="Y120" s="188" t="str">
        <f>IF(AND(referentes!U116&lt;&gt;"",          referentes!U116&lt;&gt;96321,    referentes!U116&lt;&gt;96222            ),(referentes!W116),"")</f>
        <v/>
      </c>
      <c r="Z120" s="188">
        <f>referentes!S116</f>
        <v>42220</v>
      </c>
      <c r="AB120">
        <v>114</v>
      </c>
      <c r="AC120">
        <f t="shared" si="3"/>
        <v>0</v>
      </c>
      <c r="AD120">
        <f t="shared" si="4"/>
        <v>1130</v>
      </c>
      <c r="AE120" t="str">
        <f t="shared" si="5"/>
        <v>Ciénaga Ana Gomez-1</v>
      </c>
      <c r="AG120" s="218" t="str">
        <f>CONCATENATE(referentes!W387,"(",referentes!T387,")")</f>
        <v>Caño el Nene -1(CCI,Sinu-ZUS1-el nene-1)</v>
      </c>
      <c r="AH120" s="219">
        <f>referentes!S387</f>
        <v>45040</v>
      </c>
    </row>
    <row r="121" spans="14:34" x14ac:dyDescent="0.2">
      <c r="N121" s="6"/>
      <c r="R121" t="str">
        <f>IF(AND(referentes!S571&lt;&gt;""    ),(referentes!W571),"")</f>
        <v>Punta Cerro -3</v>
      </c>
      <c r="Y121" s="188" t="str">
        <f>IF(AND(referentes!U117&lt;&gt;"",          referentes!U117&lt;&gt;96321,    referentes!U117&lt;&gt;96222            ),(referentes!W117),"")</f>
        <v/>
      </c>
      <c r="Z121" s="188">
        <f>referentes!S117</f>
        <v>42144</v>
      </c>
      <c r="AB121">
        <v>115</v>
      </c>
      <c r="AC121">
        <f t="shared" si="3"/>
        <v>0</v>
      </c>
      <c r="AD121">
        <f t="shared" si="4"/>
        <v>1130</v>
      </c>
      <c r="AE121" t="str">
        <f t="shared" si="5"/>
        <v>Ciénaga Ana Gomez-2</v>
      </c>
      <c r="AG121" s="218" t="str">
        <f>CONCATENATE(referentes!W388,"(",referentes!T388,")")</f>
        <v>CañoTubo(CNGMLLQ-ZP1-CATO-1)</v>
      </c>
      <c r="AH121" s="219">
        <f>referentes!S388</f>
        <v>41954</v>
      </c>
    </row>
    <row r="122" spans="14:34" x14ac:dyDescent="0.2">
      <c r="R122" t="str">
        <f>IF(AND(referentes!S1258&lt;&gt;""    ),(referentes!W1258),"")</f>
        <v/>
      </c>
      <c r="Y122" s="188" t="str">
        <f>IF(AND(referentes!U118&lt;&gt;"",          referentes!U118&lt;&gt;96321,    referentes!U118&lt;&gt;96222            ),(referentes!W118),"")</f>
        <v/>
      </c>
      <c r="Z122" s="188">
        <f>referentes!S118</f>
        <v>41631</v>
      </c>
      <c r="AB122">
        <v>116</v>
      </c>
      <c r="AC122">
        <f t="shared" si="3"/>
        <v>0</v>
      </c>
      <c r="AD122">
        <f t="shared" si="4"/>
        <v>1130</v>
      </c>
      <c r="AE122" t="str">
        <f t="shared" si="5"/>
        <v>Ciénaga Benitez-1</v>
      </c>
      <c r="AG122" s="218" t="str">
        <f>CONCATENATE(referentes!W389,"(",referentes!T389,")")</f>
        <v>Chamuscado(BNAY-ZUS3-NC-1)</v>
      </c>
      <c r="AH122" s="219">
        <f>referentes!S389</f>
        <v>45821</v>
      </c>
    </row>
    <row r="123" spans="14:34" x14ac:dyDescent="0.2">
      <c r="R123" t="str">
        <f>IF(AND(referentes!S336&lt;&gt;""    ),(referentes!W336),"")</f>
        <v>Borde del manglar 2-1</v>
      </c>
      <c r="Y123" s="188" t="str">
        <f>IF(AND(referentes!U119&lt;&gt;"",          referentes!U119&lt;&gt;96321,    referentes!U119&lt;&gt;96222            ),(referentes!W119),"")</f>
        <v/>
      </c>
      <c r="Z123" s="188">
        <f>referentes!S119</f>
        <v>48363</v>
      </c>
      <c r="AB123">
        <v>117</v>
      </c>
      <c r="AC123">
        <f t="shared" si="3"/>
        <v>0</v>
      </c>
      <c r="AD123">
        <f t="shared" si="4"/>
        <v>1130</v>
      </c>
      <c r="AE123" t="str">
        <f t="shared" si="5"/>
        <v>Ciénaga Benitez-3</v>
      </c>
      <c r="AG123" s="218" t="str">
        <f>CONCATENATE(referentes!W390,"(",referentes!T390,")")</f>
        <v>Chichiman -1(PCOM-ZR1-Chichi-1)</v>
      </c>
      <c r="AH123" s="219">
        <f>referentes!S390</f>
        <v>42181</v>
      </c>
    </row>
    <row r="124" spans="14:34" x14ac:dyDescent="0.2">
      <c r="R124" t="str">
        <f>IF(AND(referentes!S337&lt;&gt;""    ),(referentes!W337),"")</f>
        <v>Borde del manglar 2-2</v>
      </c>
      <c r="Y124" s="188" t="str">
        <f>IF(AND(referentes!U120&lt;&gt;"",          referentes!U120&lt;&gt;96321,    referentes!U120&lt;&gt;96222            ),(referentes!W120),"")</f>
        <v/>
      </c>
      <c r="Z124" s="188">
        <f>referentes!S120</f>
        <v>42222</v>
      </c>
      <c r="AB124">
        <v>118</v>
      </c>
      <c r="AC124">
        <f t="shared" si="3"/>
        <v>0</v>
      </c>
      <c r="AD124">
        <f t="shared" si="4"/>
        <v>1130</v>
      </c>
      <c r="AE124" t="str">
        <f t="shared" si="5"/>
        <v>Ciénaga Caimanera -2</v>
      </c>
      <c r="AG124" s="218" t="str">
        <f>CONCATENATE(referentes!W391,"(",referentes!T391,")")</f>
        <v>Cholon-1(BARU-ZR1-Cholón-1)</v>
      </c>
      <c r="AH124" s="219">
        <f>referentes!S391</f>
        <v>44585</v>
      </c>
    </row>
    <row r="125" spans="14:34" x14ac:dyDescent="0.2">
      <c r="R125" t="str">
        <f>IF(AND(referentes!S451&lt;&gt;""    ),(referentes!W451),"")</f>
        <v>Ensenada de los Muertos-1</v>
      </c>
      <c r="Y125" s="188" t="str">
        <f>IF(AND(referentes!U121&lt;&gt;"",          referentes!U121&lt;&gt;96321,    referentes!U121&lt;&gt;96222            ),(referentes!W121),"")</f>
        <v/>
      </c>
      <c r="Z125" s="188">
        <f>referentes!S121</f>
        <v>42822</v>
      </c>
      <c r="AB125">
        <v>119</v>
      </c>
      <c r="AC125">
        <f t="shared" si="3"/>
        <v>0</v>
      </c>
      <c r="AD125">
        <f t="shared" si="4"/>
        <v>1130</v>
      </c>
      <c r="AE125" t="str">
        <f t="shared" si="5"/>
        <v>Ciénaga Caimanera-1</v>
      </c>
      <c r="AG125" s="218" t="str">
        <f>CONCATENATE(referentes!W392,"(",referentes!T392,")")</f>
        <v>Cienaga El Picon-1(TBOM-ZP1-Picón-1)</v>
      </c>
      <c r="AH125" s="219">
        <f>referentes!S392</f>
        <v>44598</v>
      </c>
    </row>
    <row r="126" spans="14:34" x14ac:dyDescent="0.2">
      <c r="N126" s="6"/>
      <c r="O126" s="6"/>
      <c r="R126" t="str">
        <f>IF(AND(referentes!S322&lt;&gt;""    ),(referentes!W322),"")</f>
        <v>Boca ISCUANDE</v>
      </c>
      <c r="Y126" s="188" t="str">
        <f>IF(AND(referentes!U122&lt;&gt;"",          referentes!U122&lt;&gt;96321,    referentes!U122&lt;&gt;96222            ),(referentes!W122),"")</f>
        <v/>
      </c>
      <c r="Z126" s="188">
        <f>referentes!S122</f>
        <v>42811</v>
      </c>
      <c r="AB126">
        <v>120</v>
      </c>
      <c r="AC126">
        <f t="shared" si="3"/>
        <v>0</v>
      </c>
      <c r="AD126">
        <f t="shared" si="4"/>
        <v>1130</v>
      </c>
      <c r="AE126" t="str">
        <f t="shared" si="5"/>
        <v>Ciénaga El Garzal -2</v>
      </c>
      <c r="AG126" s="218" t="str">
        <f>CONCATENATE(referentes!W393,"(",referentes!T393,")")</f>
        <v>Ciénaga Ana Gomez-1(CANG-ZR1-CANG-1)</v>
      </c>
      <c r="AH126" s="219">
        <f>referentes!S393</f>
        <v>44405</v>
      </c>
    </row>
    <row r="127" spans="14:34" x14ac:dyDescent="0.2">
      <c r="R127" t="str">
        <f>IF(AND(referentes!S321&lt;&gt;""    ),(referentes!W321),"")</f>
        <v>Boca Curay-1</v>
      </c>
      <c r="Y127" s="188" t="str">
        <f>IF(AND(referentes!U123&lt;&gt;"",          referentes!U123&lt;&gt;96321,    referentes!U123&lt;&gt;96222            ),(referentes!W123),"")</f>
        <v/>
      </c>
      <c r="Z127" s="188">
        <f>referentes!S123</f>
        <v>41190</v>
      </c>
      <c r="AB127">
        <v>121</v>
      </c>
      <c r="AC127">
        <f t="shared" si="3"/>
        <v>0</v>
      </c>
      <c r="AD127">
        <f t="shared" si="4"/>
        <v>1130</v>
      </c>
      <c r="AE127" t="str">
        <f t="shared" si="5"/>
        <v>Ciénaga El Garzal-1</v>
      </c>
      <c r="AG127" s="218" t="str">
        <f>CONCATENATE(referentes!W394,"(",referentes!T394,")")</f>
        <v>Ciénaga Ana Gomez-2(CANG-ZR1-CANG-2)</v>
      </c>
      <c r="AH127" s="219">
        <f>referentes!S394</f>
        <v>44407</v>
      </c>
    </row>
    <row r="128" spans="14:34" x14ac:dyDescent="0.2">
      <c r="R128" t="str">
        <f>IF(AND(referentes!S1019&lt;&gt;""    ),(referentes!W1019),"")</f>
        <v>Zona de Preservación</v>
      </c>
      <c r="Y128" s="188" t="str">
        <f>IF(AND(referentes!U124&lt;&gt;"",          referentes!U124&lt;&gt;96321,    referentes!U124&lt;&gt;96222            ),(referentes!W124),"")</f>
        <v/>
      </c>
      <c r="Z128" s="188">
        <f>referentes!S124</f>
        <v>44984</v>
      </c>
      <c r="AB128">
        <v>122</v>
      </c>
      <c r="AC128">
        <f t="shared" si="3"/>
        <v>0</v>
      </c>
      <c r="AD128">
        <f t="shared" si="4"/>
        <v>1130</v>
      </c>
      <c r="AE128" t="str">
        <f t="shared" si="5"/>
        <v>Ciénaga El Garzal-3</v>
      </c>
      <c r="AG128" s="218" t="str">
        <f>CONCATENATE(referentes!W395,"(",referentes!T395,")")</f>
        <v>Ciénaga Benitez-1(CBEN-ZR1-CBEN-1)</v>
      </c>
      <c r="AH128" s="219">
        <f>referentes!S395</f>
        <v>44369</v>
      </c>
    </row>
    <row r="129" spans="18:34" x14ac:dyDescent="0.2">
      <c r="R129" t="str">
        <f>IF(AND(referentes!S316&lt;&gt;""    ),(referentes!W316),"")</f>
        <v>Baru1</v>
      </c>
      <c r="Y129" s="188" t="str">
        <f>IF(AND(referentes!U125&lt;&gt;"",          referentes!U125&lt;&gt;96321,    referentes!U125&lt;&gt;96222            ),(referentes!W125),"")</f>
        <v/>
      </c>
      <c r="Z129" s="188">
        <f>referentes!S125</f>
        <v>41780</v>
      </c>
      <c r="AB129">
        <v>123</v>
      </c>
      <c r="AC129">
        <f t="shared" si="3"/>
        <v>0</v>
      </c>
      <c r="AD129">
        <f t="shared" si="4"/>
        <v>1130</v>
      </c>
      <c r="AE129" t="str">
        <f t="shared" si="5"/>
        <v>Ciénaga Galo</v>
      </c>
      <c r="AG129" s="218" t="str">
        <f>CONCATENATE(referentes!W396,"(",referentes!T396,")")</f>
        <v>Ciénaga Benitez-3(CBEN-ZR1-CBEN-3)</v>
      </c>
      <c r="AH129" s="219">
        <f>referentes!S396</f>
        <v>44424</v>
      </c>
    </row>
    <row r="130" spans="18:34" x14ac:dyDescent="0.2">
      <c r="R130" t="str">
        <f>IF(AND(referentes!S432&lt;&gt;""    ),(referentes!W432),"")</f>
        <v>Don Diego-2</v>
      </c>
      <c r="Y130" s="188" t="str">
        <f>IF(AND(referentes!U126&lt;&gt;"",          referentes!U126&lt;&gt;96321,    referentes!U126&lt;&gt;96222            ),(referentes!W126),"")</f>
        <v/>
      </c>
      <c r="Z130" s="188">
        <f>referentes!S126</f>
        <v>42039</v>
      </c>
      <c r="AB130">
        <v>124</v>
      </c>
      <c r="AC130">
        <f t="shared" si="3"/>
        <v>0</v>
      </c>
      <c r="AD130">
        <f t="shared" si="4"/>
        <v>1130</v>
      </c>
      <c r="AE130" t="str">
        <f t="shared" si="5"/>
        <v>Ciénaga Galo</v>
      </c>
      <c r="AG130" s="218" t="str">
        <f>CONCATENATE(referentes!W397,"(",referentes!T397,")")</f>
        <v>Ciénaga Caimanera -2(CCAIM-ZUS1-CCAIM-2)</v>
      </c>
      <c r="AH130" s="219">
        <f>referentes!S397</f>
        <v>44442</v>
      </c>
    </row>
    <row r="131" spans="18:34" x14ac:dyDescent="0.2">
      <c r="R131" t="str">
        <f>IF(AND(referentes!S544&lt;&gt;""    ),(referentes!W544),"")</f>
        <v>Old_Point -3</v>
      </c>
      <c r="Y131" s="188" t="str">
        <f>IF(AND(referentes!U127&lt;&gt;"",          referentes!U127&lt;&gt;96321,    referentes!U127&lt;&gt;96222            ),(referentes!W127),"")</f>
        <v/>
      </c>
      <c r="Z131" s="188">
        <f>referentes!S127</f>
        <v>42137</v>
      </c>
      <c r="AB131">
        <v>125</v>
      </c>
      <c r="AC131">
        <f t="shared" si="3"/>
        <v>0</v>
      </c>
      <c r="AD131">
        <f t="shared" si="4"/>
        <v>1130</v>
      </c>
      <c r="AE131" t="str">
        <f t="shared" si="5"/>
        <v>Ciénaga Manzanillo  B</v>
      </c>
      <c r="AG131" s="218" t="str">
        <f>CONCATENATE(referentes!W398,"(",referentes!T398,")")</f>
        <v>Ciénaga Caimanera-1(CCAIM-ZUS1-CCAIM-1)</v>
      </c>
      <c r="AH131" s="219">
        <f>referentes!S398</f>
        <v>44422</v>
      </c>
    </row>
    <row r="132" spans="18:34" x14ac:dyDescent="0.2">
      <c r="R132" t="str">
        <f>IF(AND(referentes!S545&lt;&gt;""    ),(referentes!W545),"")</f>
        <v>Ostion</v>
      </c>
      <c r="Y132" s="188" t="str">
        <f>IF(AND(referentes!U128&lt;&gt;"",          referentes!U128&lt;&gt;96321,    referentes!U128&lt;&gt;96222            ),(referentes!W128),"")</f>
        <v/>
      </c>
      <c r="Z132" s="188">
        <f>referentes!S128</f>
        <v>42142</v>
      </c>
      <c r="AB132">
        <v>126</v>
      </c>
      <c r="AC132">
        <f t="shared" si="3"/>
        <v>0</v>
      </c>
      <c r="AD132">
        <f t="shared" si="4"/>
        <v>1130</v>
      </c>
      <c r="AE132" t="str">
        <f t="shared" si="5"/>
        <v>Ciénaga Manzanillo -2</v>
      </c>
      <c r="AG132" s="218" t="str">
        <f>CONCATENATE(referentes!W399,"(",referentes!T399,")")</f>
        <v>Ciénaga El Garzal -2(BCIS,EST-ZR1-el garzal-2)</v>
      </c>
      <c r="AH132" s="219">
        <f>referentes!S399</f>
        <v>45078</v>
      </c>
    </row>
    <row r="133" spans="18:34" x14ac:dyDescent="0.2">
      <c r="R133" t="str">
        <f>IF(AND(referentes!S373&lt;&gt;""    ),(referentes!W373),"")</f>
        <v>Caño Lequerica</v>
      </c>
      <c r="Y133" s="188" t="str">
        <f>IF(AND(referentes!U129&lt;&gt;"",          referentes!U129&lt;&gt;96321,    referentes!U129&lt;&gt;96222            ),(referentes!W129),"")</f>
        <v/>
      </c>
      <c r="Z133" s="188">
        <f>referentes!S129</f>
        <v>40975</v>
      </c>
      <c r="AB133">
        <v>127</v>
      </c>
      <c r="AC133">
        <f t="shared" si="3"/>
        <v>0</v>
      </c>
      <c r="AD133">
        <f t="shared" si="4"/>
        <v>1130</v>
      </c>
      <c r="AE133" t="str">
        <f t="shared" si="5"/>
        <v>Ciénaga Manzanillo -3</v>
      </c>
      <c r="AG133" s="218" t="str">
        <f>CONCATENATE(referentes!W400,"(",referentes!T400,")")</f>
        <v>Ciénaga El Garzal-1(BCIS,EST-ZR1-el garzal-1)</v>
      </c>
      <c r="AH133" s="219">
        <f>referentes!S400</f>
        <v>45054</v>
      </c>
    </row>
    <row r="134" spans="18:34" x14ac:dyDescent="0.2">
      <c r="R134" t="str">
        <f>IF(AND(referentes!S861&lt;&gt;""    ),(referentes!W861),"")</f>
        <v>Peñitas</v>
      </c>
      <c r="Y134" s="188" t="str">
        <f>IF(AND(referentes!U130&lt;&gt;"",          referentes!U130&lt;&gt;96321,    referentes!U130&lt;&gt;96222            ),(referentes!W130),"")</f>
        <v/>
      </c>
      <c r="Z134" s="188">
        <f>referentes!S130</f>
        <v>42486</v>
      </c>
      <c r="AB134">
        <v>128</v>
      </c>
      <c r="AC134">
        <f t="shared" si="3"/>
        <v>0</v>
      </c>
      <c r="AD134">
        <f t="shared" si="4"/>
        <v>1130</v>
      </c>
      <c r="AE134" t="str">
        <f t="shared" si="5"/>
        <v>Ciénaga Manzanillo B</v>
      </c>
      <c r="AG134" s="218" t="str">
        <f>CONCATENATE(referentes!W401,"(",referentes!T401,")")</f>
        <v>Ciénaga El Garzal-3(BCIS,EST-ZUS1-el garzal 3-1)</v>
      </c>
      <c r="AH134" s="219">
        <f>referentes!S401</f>
        <v>45145</v>
      </c>
    </row>
    <row r="135" spans="18:34" x14ac:dyDescent="0.2">
      <c r="R135" t="str">
        <f>IF(AND(referentes!S862&lt;&gt;""    ),(referentes!W862),"")</f>
        <v>Playa Obregon Bocana Aquiroba</v>
      </c>
      <c r="Y135" s="188" t="str">
        <f>IF(AND(referentes!U131&lt;&gt;"",          referentes!U131&lt;&gt;96321,    referentes!U131&lt;&gt;96222            ),(referentes!W131),"")</f>
        <v/>
      </c>
      <c r="Z135" s="188">
        <f>referentes!S131</f>
        <v>714</v>
      </c>
      <c r="AB135">
        <v>129</v>
      </c>
      <c r="AC135">
        <f t="shared" si="3"/>
        <v>0</v>
      </c>
      <c r="AD135">
        <f t="shared" si="4"/>
        <v>1130</v>
      </c>
      <c r="AE135" t="str">
        <f t="shared" si="5"/>
        <v>Ciénaga Manzanillo-1</v>
      </c>
      <c r="AG135" s="218" t="str">
        <f>CONCATENATE(referentes!W402,"(",referentes!T402,")")</f>
        <v>Ciénaga Galo(BCIS,EST-ZR1-golo-1)</v>
      </c>
      <c r="AH135" s="219">
        <f>referentes!S402</f>
        <v>45118</v>
      </c>
    </row>
    <row r="136" spans="18:34" x14ac:dyDescent="0.2">
      <c r="R136" t="str">
        <f>IF(AND(referentes!S430&lt;&gt;""    ),(referentes!W430),"")</f>
        <v>Don Diego-1</v>
      </c>
      <c r="Y136" s="188" t="str">
        <f>IF(AND(referentes!U132&lt;&gt;"",          referentes!U132&lt;&gt;96321,    referentes!U132&lt;&gt;96222            ),(referentes!W132),"")</f>
        <v/>
      </c>
      <c r="Z136" s="188">
        <f>referentes!S132</f>
        <v>41208</v>
      </c>
      <c r="AB136">
        <v>130</v>
      </c>
      <c r="AC136">
        <f t="shared" ref="AC136:AC199" si="6">IF(Y135="",0,Y135)</f>
        <v>0</v>
      </c>
      <c r="AD136">
        <f t="shared" ref="AD136:AD199" si="7">IF(AC136=0,MAX($AB$7:$AB$1135)+1,AB136)</f>
        <v>1130</v>
      </c>
      <c r="AE136" t="str">
        <f t="shared" ref="AE136:AE199" si="8">IFERROR(VLOOKUP(SMALL($AD$7:$AD$1135,AB136),$AB$7:$AD$1135,2,FALSE),"X")</f>
        <v>Ciénaga Mestizos-1</v>
      </c>
      <c r="AG136" s="218" t="str">
        <f>CONCATENATE(referentes!W403,"(",referentes!T403,")")</f>
        <v>Ciénaga Galo(BCIS,EST-ZUS1-CgGalo-1)</v>
      </c>
      <c r="AH136" s="219">
        <f>referentes!S403</f>
        <v>48753</v>
      </c>
    </row>
    <row r="137" spans="18:34" x14ac:dyDescent="0.2">
      <c r="R137" t="str">
        <f>IF(AND(referentes!S254&lt;&gt;""    ),(referentes!W254),"")</f>
        <v>SmouthWater</v>
      </c>
      <c r="Y137" s="188" t="str">
        <f>IF(AND(referentes!U133&lt;&gt;"",          referentes!U133&lt;&gt;96321,    referentes!U133&lt;&gt;96222            ),(referentes!W133),"")</f>
        <v/>
      </c>
      <c r="Z137" s="188">
        <f>referentes!S133</f>
        <v>41214</v>
      </c>
      <c r="AB137">
        <v>131</v>
      </c>
      <c r="AC137">
        <f t="shared" si="6"/>
        <v>0</v>
      </c>
      <c r="AD137">
        <f t="shared" si="7"/>
        <v>1130</v>
      </c>
      <c r="AE137" t="str">
        <f t="shared" si="8"/>
        <v>Ciénaga Ostional-1</v>
      </c>
      <c r="AG137" s="218" t="str">
        <f>CONCATENATE(referentes!W404,"(",referentes!T404,")")</f>
        <v>Ciénaga Manzanillo  B(MANZ-ZP1-CMZB-2)</v>
      </c>
      <c r="AH137" s="219">
        <f>referentes!S404</f>
        <v>43818</v>
      </c>
    </row>
    <row r="138" spans="18:34" x14ac:dyDescent="0.2">
      <c r="R138" t="str">
        <f>IF(AND(referentes!S995&lt;&gt;""    ),(referentes!W995),"")</f>
        <v>Zona de Preservación</v>
      </c>
      <c r="Y138" s="188" t="str">
        <f>IF(AND(referentes!U134&lt;&gt;"",          referentes!U134&lt;&gt;96321,    referentes!U134&lt;&gt;96222            ),(referentes!W134),"")</f>
        <v/>
      </c>
      <c r="Z138" s="188">
        <f>referentes!S134</f>
        <v>41645</v>
      </c>
      <c r="AB138">
        <v>132</v>
      </c>
      <c r="AC138">
        <f t="shared" si="6"/>
        <v>0</v>
      </c>
      <c r="AD138">
        <f t="shared" si="7"/>
        <v>1130</v>
      </c>
      <c r="AE138" t="str">
        <f t="shared" si="8"/>
        <v>Ciénaga Remedia Pobre-1</v>
      </c>
      <c r="AG138" s="218" t="str">
        <f>CONCATENATE(referentes!W405,"(",referentes!T405,")")</f>
        <v>Ciénaga Manzanillo -2(MANZ-ZP1-CMZ-1)</v>
      </c>
      <c r="AH138" s="219">
        <f>referentes!S405</f>
        <v>43811</v>
      </c>
    </row>
    <row r="139" spans="18:34" x14ac:dyDescent="0.2">
      <c r="R139" t="str">
        <f>IF(AND(referentes!S996&lt;&gt;""    ),(referentes!W996),"")</f>
        <v>Zona de Preservación</v>
      </c>
      <c r="Y139" s="188" t="str">
        <f>IF(AND(referentes!U135&lt;&gt;"",          referentes!U135&lt;&gt;96321,    referentes!U135&lt;&gt;96222            ),(referentes!W135),"")</f>
        <v/>
      </c>
      <c r="Z139" s="188">
        <f>referentes!S135</f>
        <v>42053</v>
      </c>
      <c r="AB139">
        <v>133</v>
      </c>
      <c r="AC139">
        <f t="shared" si="6"/>
        <v>0</v>
      </c>
      <c r="AD139">
        <f t="shared" si="7"/>
        <v>1130</v>
      </c>
      <c r="AE139" t="str">
        <f t="shared" si="8"/>
        <v>Ciénaga Rincon Grillo-1</v>
      </c>
      <c r="AG139" s="218" t="str">
        <f>CONCATENATE(referentes!W406,"(",referentes!T406,")")</f>
        <v>Ciénaga Manzanillo -3(MANZ-ZP1-CMZ-2)</v>
      </c>
      <c r="AH139" s="219">
        <f>referentes!S406</f>
        <v>43813</v>
      </c>
    </row>
    <row r="140" spans="18:34" x14ac:dyDescent="0.2">
      <c r="R140" t="str">
        <f>IF(AND(referentes!S997&lt;&gt;""    ),(referentes!W997),"")</f>
        <v>Zona de Preservación</v>
      </c>
      <c r="Y140" s="188" t="str">
        <f>IF(AND(referentes!U136&lt;&gt;"",          referentes!U136&lt;&gt;96321,    referentes!U136&lt;&gt;96222            ),(referentes!W136),"")</f>
        <v/>
      </c>
      <c r="Z140" s="188">
        <f>referentes!S136</f>
        <v>41786</v>
      </c>
      <c r="AB140">
        <v>134</v>
      </c>
      <c r="AC140">
        <f t="shared" si="6"/>
        <v>0</v>
      </c>
      <c r="AD140">
        <f t="shared" si="7"/>
        <v>1130</v>
      </c>
      <c r="AE140" t="str">
        <f t="shared" si="8"/>
        <v>Ciénaga Sabaletes -1</v>
      </c>
      <c r="AG140" s="218" t="str">
        <f>CONCATENATE(referentes!W407,"(",referentes!T407,")")</f>
        <v>Ciénaga Manzanillo B(MANZ-ZP1-CMZB-1)</v>
      </c>
      <c r="AH140" s="219">
        <f>referentes!S407</f>
        <v>43816</v>
      </c>
    </row>
    <row r="141" spans="18:34" x14ac:dyDescent="0.2">
      <c r="R141" t="str">
        <f>IF(AND(referentes!S977&lt;&gt;""    ),(referentes!W977),"")</f>
        <v>Zona de Preservación</v>
      </c>
      <c r="Y141" s="188" t="str">
        <f>IF(AND(referentes!U137&lt;&gt;"",          referentes!U137&lt;&gt;96321,    referentes!U137&lt;&gt;96222            ),(referentes!W137),"")</f>
        <v/>
      </c>
      <c r="Z141" s="188">
        <f>referentes!S137</f>
        <v>42476</v>
      </c>
      <c r="AB141">
        <v>135</v>
      </c>
      <c r="AC141">
        <f t="shared" si="6"/>
        <v>0</v>
      </c>
      <c r="AD141">
        <f t="shared" si="7"/>
        <v>1130</v>
      </c>
      <c r="AE141" t="str">
        <f t="shared" si="8"/>
        <v>Ciénaga Sabaletes -2</v>
      </c>
      <c r="AG141" s="218" t="str">
        <f>CONCATENATE(referentes!W408,"(",referentes!T408,")")</f>
        <v>Ciénaga Manzanillo-1(MABA-ZP1-Manzanillo-1)</v>
      </c>
      <c r="AH141" s="219">
        <f>referentes!S408</f>
        <v>49325</v>
      </c>
    </row>
    <row r="142" spans="18:34" x14ac:dyDescent="0.2">
      <c r="R142" t="str">
        <f>IF(AND(referentes!S978&lt;&gt;""    ),(referentes!W978),"")</f>
        <v>Zona de Preservación</v>
      </c>
      <c r="Y142" s="188" t="str">
        <f>IF(AND(referentes!U138&lt;&gt;"",          referentes!U138&lt;&gt;96321,    referentes!U138&lt;&gt;96222            ),(referentes!W138),"")</f>
        <v/>
      </c>
      <c r="Z142" s="188">
        <f>referentes!S138</f>
        <v>41189</v>
      </c>
      <c r="AB142">
        <v>136</v>
      </c>
      <c r="AC142">
        <f t="shared" si="6"/>
        <v>0</v>
      </c>
      <c r="AD142">
        <f t="shared" si="7"/>
        <v>1130</v>
      </c>
      <c r="AE142" t="str">
        <f t="shared" si="8"/>
        <v>Ciénaga Sabaletes P-1</v>
      </c>
      <c r="AG142" s="218" t="str">
        <f>CONCATENATE(referentes!W409,"(",referentes!T409,")")</f>
        <v>Ciénaga Mestizos-1(BCIS,LIT-ZP1-CgMestizo-1)</v>
      </c>
      <c r="AH142" s="219">
        <f>referentes!S409</f>
        <v>48766</v>
      </c>
    </row>
    <row r="143" spans="18:34" x14ac:dyDescent="0.2">
      <c r="R143" t="str">
        <f>IF(AND(referentes!S348&lt;&gt;""    ),(referentes!W348),"")</f>
        <v>Camarones 1-1</v>
      </c>
      <c r="Y143" s="188" t="str">
        <f>IF(AND(referentes!U139&lt;&gt;"",          referentes!U139&lt;&gt;96321,    referentes!U139&lt;&gt;96222            ),(referentes!W139),"")</f>
        <v/>
      </c>
      <c r="Z143" s="188">
        <f>referentes!S139</f>
        <v>41196</v>
      </c>
      <c r="AB143">
        <v>137</v>
      </c>
      <c r="AC143">
        <f t="shared" si="6"/>
        <v>0</v>
      </c>
      <c r="AD143">
        <f t="shared" si="7"/>
        <v>1130</v>
      </c>
      <c r="AE143" t="str">
        <f t="shared" si="8"/>
        <v>Ciénaga Sabaletes P-2</v>
      </c>
      <c r="AG143" s="218" t="str">
        <f>CONCATENATE(referentes!W410,"(",referentes!T410,")")</f>
        <v>Ciénaga Ostional-1(BCIS,EST-ZUS2-ostional.-1)</v>
      </c>
      <c r="AH143" s="219">
        <f>referentes!S410</f>
        <v>45121</v>
      </c>
    </row>
    <row r="144" spans="18:34" x14ac:dyDescent="0.2">
      <c r="R144" t="str">
        <f>IF(AND(referentes!S206&lt;&gt;""    ),(referentes!W206),"")</f>
        <v>Parche Costado Occidental San Andrés</v>
      </c>
      <c r="Y144" s="188" t="str">
        <f>IF(AND(referentes!U140&lt;&gt;"",          referentes!U140&lt;&gt;96321,    referentes!U140&lt;&gt;96222            ),(referentes!W140),"")</f>
        <v/>
      </c>
      <c r="Z144" s="188">
        <f>referentes!S140</f>
        <v>41187</v>
      </c>
      <c r="AB144">
        <v>138</v>
      </c>
      <c r="AC144">
        <f t="shared" si="6"/>
        <v>0</v>
      </c>
      <c r="AD144">
        <f t="shared" si="7"/>
        <v>1130</v>
      </c>
      <c r="AE144" t="str">
        <f t="shared" si="8"/>
        <v>Ciénaga Soledad</v>
      </c>
      <c r="AG144" s="218" t="str">
        <f>CONCATENATE(referentes!W411,"(",referentes!T411,")")</f>
        <v>Ciénaga Remedia Pobre-1(BCIS,EST-ZUS1-remedia pobre.-1)</v>
      </c>
      <c r="AH144" s="219">
        <f>referentes!S411</f>
        <v>45136</v>
      </c>
    </row>
    <row r="145" spans="18:34" x14ac:dyDescent="0.2">
      <c r="R145" t="str">
        <f>IF(AND(referentes!S347&lt;&gt;""    ),(referentes!W347),"")</f>
        <v>Caimanero</v>
      </c>
      <c r="Y145" s="188" t="str">
        <f>IF(AND(referentes!U141&lt;&gt;"",          referentes!U141&lt;&gt;96321,    referentes!U141&lt;&gt;96222            ),(referentes!W141),"")</f>
        <v/>
      </c>
      <c r="Z145" s="188">
        <f>referentes!S141</f>
        <v>41784</v>
      </c>
      <c r="AB145">
        <v>139</v>
      </c>
      <c r="AC145">
        <f t="shared" si="6"/>
        <v>0</v>
      </c>
      <c r="AD145">
        <f t="shared" si="7"/>
        <v>1130</v>
      </c>
      <c r="AE145" t="str">
        <f t="shared" si="8"/>
        <v>Ciénaga la Balsa-1</v>
      </c>
      <c r="AG145" s="218" t="str">
        <f>CONCATENATE(referentes!W412,"(",referentes!T412,")")</f>
        <v>Ciénaga Rincon Grillo-1(BCIS,EST-ZUS4-el grillo-1)</v>
      </c>
      <c r="AH145" s="219">
        <f>referentes!S412</f>
        <v>45125</v>
      </c>
    </row>
    <row r="146" spans="18:34" x14ac:dyDescent="0.2">
      <c r="R146" t="str">
        <f>IF(AND(referentes!S900&lt;&gt;""    ),(referentes!W900),"")</f>
        <v>Río Guadualito</v>
      </c>
      <c r="Y146" s="188" t="str">
        <f>IF(AND(referentes!U142&lt;&gt;"",          referentes!U142&lt;&gt;96321,    referentes!U142&lt;&gt;96222            ),(referentes!W142),"")</f>
        <v/>
      </c>
      <c r="Z146" s="188">
        <f>referentes!S142</f>
        <v>41630</v>
      </c>
      <c r="AB146">
        <v>140</v>
      </c>
      <c r="AC146">
        <f t="shared" si="6"/>
        <v>0</v>
      </c>
      <c r="AD146">
        <f t="shared" si="7"/>
        <v>1130</v>
      </c>
      <c r="AE146" t="str">
        <f t="shared" si="8"/>
        <v>Cocoplum_B-1</v>
      </c>
      <c r="AG146" s="218" t="str">
        <f>CONCATENATE(referentes!W413,"(",referentes!T413,")")</f>
        <v>Ciénaga Sabaletes -1(SABA-ZP1-CS-1)</v>
      </c>
      <c r="AH146" s="219">
        <f>referentes!S413</f>
        <v>43631</v>
      </c>
    </row>
    <row r="147" spans="18:34" x14ac:dyDescent="0.2">
      <c r="R147" t="str">
        <f>IF(AND(referentes!S901&lt;&gt;""    ),(referentes!W901),"")</f>
        <v>Río León</v>
      </c>
      <c r="Y147" s="188" t="str">
        <f>IF(AND(referentes!U143&lt;&gt;"",          referentes!U143&lt;&gt;96321,    referentes!U143&lt;&gt;96222            ),(referentes!W143),"")</f>
        <v/>
      </c>
      <c r="Z147" s="188">
        <f>referentes!S143</f>
        <v>41623</v>
      </c>
      <c r="AB147">
        <v>141</v>
      </c>
      <c r="AC147">
        <f t="shared" si="6"/>
        <v>0</v>
      </c>
      <c r="AD147">
        <f t="shared" si="7"/>
        <v>1130</v>
      </c>
      <c r="AE147" t="str">
        <f t="shared" si="8"/>
        <v>Concho</v>
      </c>
      <c r="AG147" s="218" t="str">
        <f>CONCATENATE(referentes!W414,"(",referentes!T414,")")</f>
        <v>Ciénaga Sabaletes -2(SABA-ZP1-CS-2)</v>
      </c>
      <c r="AH147" s="219">
        <f>referentes!S414</f>
        <v>43820</v>
      </c>
    </row>
    <row r="148" spans="18:34" x14ac:dyDescent="0.2">
      <c r="R148" t="str">
        <f>IF(AND(referentes!S1014&lt;&gt;""    ),(referentes!W1014),"")</f>
        <v>Zona de Preservación</v>
      </c>
      <c r="Y148" s="188" t="str">
        <f>IF(AND(referentes!U144&lt;&gt;"",          referentes!U144&lt;&gt;96321,    referentes!U144&lt;&gt;96222            ),(referentes!W144),"")</f>
        <v/>
      </c>
      <c r="Z148" s="188">
        <f>referentes!S144</f>
        <v>45244</v>
      </c>
      <c r="AB148">
        <v>142</v>
      </c>
      <c r="AC148">
        <f t="shared" si="6"/>
        <v>0</v>
      </c>
      <c r="AD148">
        <f t="shared" si="7"/>
        <v>1130</v>
      </c>
      <c r="AE148" t="str">
        <f t="shared" si="8"/>
        <v>Costa Verde P-2</v>
      </c>
      <c r="AG148" s="218" t="str">
        <f>CONCATENATE(referentes!W415,"(",referentes!T415,")")</f>
        <v>Ciénaga Sabaletes P-1(SABA-ZP1-CSP-1)</v>
      </c>
      <c r="AH148" s="219">
        <f>referentes!S415</f>
        <v>43620</v>
      </c>
    </row>
    <row r="149" spans="18:34" x14ac:dyDescent="0.2">
      <c r="R149" t="str">
        <f>IF(AND(referentes!S372&lt;&gt;""    ),(referentes!W372),"")</f>
        <v>Caño La Balsa</v>
      </c>
      <c r="Y149" s="188" t="str">
        <f>IF(AND(referentes!U145&lt;&gt;"",          referentes!U145&lt;&gt;96321,    referentes!U145&lt;&gt;96222            ),(referentes!W145),"")</f>
        <v/>
      </c>
      <c r="Z149" s="188">
        <f>referentes!S145</f>
        <v>41054</v>
      </c>
      <c r="AB149">
        <v>143</v>
      </c>
      <c r="AC149">
        <f t="shared" si="6"/>
        <v>0</v>
      </c>
      <c r="AD149">
        <f t="shared" si="7"/>
        <v>1130</v>
      </c>
      <c r="AE149" t="str">
        <f t="shared" si="8"/>
        <v>Costa Verde P1</v>
      </c>
      <c r="AG149" s="218" t="str">
        <f>CONCATENATE(referentes!W416,"(",referentes!T416,")")</f>
        <v>Ciénaga Sabaletes P-2(SABA-ZP1-CSP-2)</v>
      </c>
      <c r="AH149" s="219">
        <f>referentes!S416</f>
        <v>43628</v>
      </c>
    </row>
    <row r="150" spans="18:34" x14ac:dyDescent="0.2">
      <c r="R150" t="str">
        <f>IF(AND(referentes!S1007&lt;&gt;""    ),(referentes!W1007),"")</f>
        <v>Zona de Preservación</v>
      </c>
      <c r="Y150" s="188" t="str">
        <f>IF(AND(referentes!U146&lt;&gt;"",          referentes!U146&lt;&gt;96321,    referentes!U146&lt;&gt;96222            ),(referentes!W146),"")</f>
        <v/>
      </c>
      <c r="Z150" s="188">
        <f>referentes!S146</f>
        <v>41056</v>
      </c>
      <c r="AB150">
        <v>144</v>
      </c>
      <c r="AC150">
        <f t="shared" si="6"/>
        <v>0</v>
      </c>
      <c r="AD150">
        <f t="shared" si="7"/>
        <v>1130</v>
      </c>
      <c r="AE150" t="str">
        <f t="shared" si="8"/>
        <v>Costa Verde R-2</v>
      </c>
      <c r="AG150" s="218" t="str">
        <f>CONCATENATE(referentes!W417,"(",referentes!T417,")")</f>
        <v>Ciénaga Soledad(BCIS,EST-ZR1-soledad-1)</v>
      </c>
      <c r="AH150" s="219">
        <f>referentes!S417</f>
        <v>45142</v>
      </c>
    </row>
    <row r="151" spans="18:34" x14ac:dyDescent="0.2">
      <c r="R151" t="str">
        <f>IF(AND(referentes!S447&lt;&gt;""    ),(referentes!W447),"")</f>
        <v>Ensenada de Rionegro -3</v>
      </c>
      <c r="Y151" s="188" t="str">
        <f>IF(AND(referentes!U147&lt;&gt;"",          referentes!U147&lt;&gt;96321,    referentes!U147&lt;&gt;96222            ),(referentes!W147),"")</f>
        <v/>
      </c>
      <c r="Z151" s="188">
        <f>referentes!S147</f>
        <v>42143</v>
      </c>
      <c r="AB151">
        <v>145</v>
      </c>
      <c r="AC151">
        <f t="shared" si="6"/>
        <v>0</v>
      </c>
      <c r="AD151">
        <f t="shared" si="7"/>
        <v>1130</v>
      </c>
      <c r="AE151" t="str">
        <f t="shared" si="8"/>
        <v>Costa Verde R1</v>
      </c>
      <c r="AG151" s="218" t="str">
        <f>CONCATENATE(referentes!W418,"(",referentes!T418,")")</f>
        <v>Ciénaga la Balsa-1(BCIS,LIT-ZUS1-CñBalsa-1)</v>
      </c>
      <c r="AH151" s="219">
        <f>referentes!S418</f>
        <v>48769</v>
      </c>
    </row>
    <row r="152" spans="18:34" x14ac:dyDescent="0.2">
      <c r="R152" t="str">
        <f>IF(AND(referentes!S450&lt;&gt;""    ),(referentes!W450),"")</f>
        <v>Ensenada de Rionegro.-2</v>
      </c>
      <c r="Y152" s="188" t="str">
        <f>IF(AND(referentes!U148&lt;&gt;"",          referentes!U148&lt;&gt;96321,    referentes!U148&lt;&gt;96222            ),(referentes!W148),"")</f>
        <v/>
      </c>
      <c r="Z152" s="188">
        <f>referentes!S148</f>
        <v>42048</v>
      </c>
      <c r="AB152">
        <v>146</v>
      </c>
      <c r="AC152">
        <f t="shared" si="6"/>
        <v>0</v>
      </c>
      <c r="AD152">
        <f t="shared" si="7"/>
        <v>1130</v>
      </c>
      <c r="AE152" t="str">
        <f t="shared" si="8"/>
        <v>Cuerval</v>
      </c>
      <c r="AG152" s="218" t="str">
        <f>CONCATENATE(referentes!W419,"(",referentes!T419,")")</f>
        <v>Cocoplum parcela circular-2(Cocoplum PPC-2)</v>
      </c>
      <c r="AH152" s="219">
        <f>referentes!S419</f>
        <v>55552</v>
      </c>
    </row>
    <row r="153" spans="18:34" x14ac:dyDescent="0.2">
      <c r="R153" t="str">
        <f>IF(AND(referentes!S1004&lt;&gt;""    ),(referentes!W1004),"")</f>
        <v>Zona de Preservación</v>
      </c>
      <c r="Y153" s="188" t="str">
        <f>IF(AND(referentes!U149&lt;&gt;"",          referentes!U149&lt;&gt;96321,    referentes!U149&lt;&gt;96222            ),(referentes!W149),"")</f>
        <v/>
      </c>
      <c r="Z153" s="188">
        <f>referentes!S149</f>
        <v>44374</v>
      </c>
      <c r="AB153">
        <v>147</v>
      </c>
      <c r="AC153">
        <f t="shared" si="6"/>
        <v>0</v>
      </c>
      <c r="AD153">
        <f t="shared" si="7"/>
        <v>1130</v>
      </c>
      <c r="AE153" t="str">
        <f t="shared" si="8"/>
        <v>Don Diego</v>
      </c>
      <c r="AG153" s="218" t="str">
        <f>CONCATENATE(referentes!W420,"(",referentes!T420,")")</f>
        <v>Cocoplum parcela circular-3(Cocoplum PPC-3)</v>
      </c>
      <c r="AH153" s="219">
        <f>referentes!S420</f>
        <v>55553</v>
      </c>
    </row>
    <row r="154" spans="18:34" x14ac:dyDescent="0.2">
      <c r="R154" t="str">
        <f>IF(AND(referentes!S1005&lt;&gt;""    ),(referentes!W1005),"")</f>
        <v>Zona de Preservación</v>
      </c>
      <c r="Y154" s="188" t="str">
        <f>IF(AND(referentes!U150&lt;&gt;"",          referentes!U150&lt;&gt;96321,    referentes!U150&lt;&gt;96222            ),(referentes!W150),"")</f>
        <v/>
      </c>
      <c r="Z154" s="188">
        <f>referentes!S150</f>
        <v>41638</v>
      </c>
      <c r="AB154">
        <v>148</v>
      </c>
      <c r="AC154">
        <f t="shared" si="6"/>
        <v>0</v>
      </c>
      <c r="AD154">
        <f t="shared" si="7"/>
        <v>1130</v>
      </c>
      <c r="AE154" t="str">
        <f t="shared" si="8"/>
        <v>Don Diego</v>
      </c>
      <c r="AG154" s="218" t="str">
        <f>CONCATENATE(referentes!W421,"(",referentes!T421,")")</f>
        <v>Cocoplum_B-1(COCO-ZP1-CO-1)</v>
      </c>
      <c r="AH154" s="219">
        <f>referentes!S421</f>
        <v>41479</v>
      </c>
    </row>
    <row r="155" spans="18:34" x14ac:dyDescent="0.2">
      <c r="R155" t="str">
        <f>IF(AND(referentes!S197&lt;&gt;""    ),(referentes!W197),"")</f>
        <v>PNNCRSB, San Juan</v>
      </c>
      <c r="Y155" s="188" t="str">
        <f>IF(AND(referentes!U151&lt;&gt;"",          referentes!U151&lt;&gt;96321,    referentes!U151&lt;&gt;96222            ),(referentes!W151),"")</f>
        <v/>
      </c>
      <c r="Z155" s="188">
        <f>referentes!S151</f>
        <v>41059</v>
      </c>
      <c r="AB155">
        <v>149</v>
      </c>
      <c r="AC155">
        <f t="shared" si="6"/>
        <v>0</v>
      </c>
      <c r="AD155">
        <f t="shared" si="7"/>
        <v>1130</v>
      </c>
      <c r="AE155" t="str">
        <f t="shared" si="8"/>
        <v>Don Diego-1</v>
      </c>
      <c r="AG155" s="218" t="str">
        <f>CONCATENATE(referentes!W422,"(",referentes!T422,")")</f>
        <v>Concho(JURA-ZUS1-Concho-1)</v>
      </c>
      <c r="AH155" s="219">
        <f>referentes!S422</f>
        <v>45575</v>
      </c>
    </row>
    <row r="156" spans="18:34" x14ac:dyDescent="0.2">
      <c r="R156" t="str">
        <f>IF(AND(referentes!S1008&lt;&gt;""    ),(referentes!W1008),"")</f>
        <v>Zona de Preservación</v>
      </c>
      <c r="Y156" s="188" t="str">
        <f>IF(AND(referentes!U152&lt;&gt;"",          referentes!U152&lt;&gt;96321,    referentes!U152&lt;&gt;96222            ),(referentes!W152),"")</f>
        <v/>
      </c>
      <c r="Z156" s="188">
        <f>referentes!S152</f>
        <v>42493</v>
      </c>
      <c r="AB156">
        <v>150</v>
      </c>
      <c r="AC156">
        <f t="shared" si="6"/>
        <v>0</v>
      </c>
      <c r="AD156">
        <f t="shared" si="7"/>
        <v>1130</v>
      </c>
      <c r="AE156" t="str">
        <f t="shared" si="8"/>
        <v>Don Diego-2</v>
      </c>
      <c r="AG156" s="218" t="str">
        <f>CONCATENATE(referentes!W423,"(",referentes!T423,")")</f>
        <v>Costa Verde P-2(COR-ZP1-CtaVerde-2)</v>
      </c>
      <c r="AH156" s="219">
        <f>referentes!S423</f>
        <v>45529</v>
      </c>
    </row>
    <row r="157" spans="18:34" x14ac:dyDescent="0.2">
      <c r="R157" t="str">
        <f>IF(AND(referentes!S300&lt;&gt;""    ),(referentes!W300),"")</f>
        <v>Bahía Coco Grande-1</v>
      </c>
      <c r="Y157" s="188" t="str">
        <f>IF(AND(referentes!U153&lt;&gt;"",          referentes!U153&lt;&gt;96321,    referentes!U153&lt;&gt;96222            ),(referentes!W153),"")</f>
        <v/>
      </c>
      <c r="Z157" s="188">
        <f>referentes!S153</f>
        <v>42480</v>
      </c>
      <c r="AB157">
        <v>151</v>
      </c>
      <c r="AC157">
        <f t="shared" si="6"/>
        <v>0</v>
      </c>
      <c r="AD157">
        <f t="shared" si="7"/>
        <v>1130</v>
      </c>
      <c r="AE157" t="str">
        <f t="shared" si="8"/>
        <v>Don Diego-2</v>
      </c>
      <c r="AG157" s="218" t="str">
        <f>CONCATENATE(referentes!W424,"(",referentes!T424,")")</f>
        <v>Costa Verde P1(COR-ZP1-CtaVerde-1)</v>
      </c>
      <c r="AH157" s="219">
        <f>referentes!S424</f>
        <v>45301</v>
      </c>
    </row>
    <row r="158" spans="18:34" x14ac:dyDescent="0.2">
      <c r="R158" t="str">
        <f>IF(AND(referentes!S305&lt;&gt;""    ),(referentes!W305),"")</f>
        <v>Bahía Hooker parcela circular-3</v>
      </c>
      <c r="Y158" s="188" t="str">
        <f>IF(AND(referentes!U154&lt;&gt;"",          referentes!U154&lt;&gt;96321,    referentes!U154&lt;&gt;96222            ),(referentes!W154),"")</f>
        <v/>
      </c>
      <c r="Z158" s="188">
        <f>referentes!S154</f>
        <v>41065</v>
      </c>
      <c r="AB158">
        <v>152</v>
      </c>
      <c r="AC158">
        <f t="shared" si="6"/>
        <v>0</v>
      </c>
      <c r="AD158">
        <f t="shared" si="7"/>
        <v>1130</v>
      </c>
      <c r="AE158" t="str">
        <f t="shared" si="8"/>
        <v>Don Diego-3</v>
      </c>
      <c r="AG158" s="218" t="str">
        <f>CONCATENATE(referentes!W425,"(",referentes!T425,")")</f>
        <v>Costa Verde R-2(COR-ZR1-CtaVerde-2)</v>
      </c>
      <c r="AH158" s="219">
        <f>referentes!S425</f>
        <v>45531</v>
      </c>
    </row>
    <row r="159" spans="18:34" x14ac:dyDescent="0.2">
      <c r="R159" t="str">
        <f>IF(AND(referentes!S1001&lt;&gt;""    ),(referentes!W1001),"")</f>
        <v>Zona de Preservación</v>
      </c>
      <c r="Y159" s="188" t="str">
        <f>IF(AND(referentes!U155&lt;&gt;"",          referentes!U155&lt;&gt;96321,    referentes!U155&lt;&gt;96222            ),(referentes!W155),"")</f>
        <v/>
      </c>
      <c r="Z159" s="188">
        <f>referentes!S155</f>
        <v>41062</v>
      </c>
      <c r="AB159">
        <v>153</v>
      </c>
      <c r="AC159">
        <f t="shared" si="6"/>
        <v>0</v>
      </c>
      <c r="AD159">
        <f t="shared" si="7"/>
        <v>1130</v>
      </c>
      <c r="AE159" t="str">
        <f t="shared" si="8"/>
        <v>Don Diego-4</v>
      </c>
      <c r="AG159" s="218" t="str">
        <f>CONCATENATE(referentes!W426,"(",referentes!T426,")")</f>
        <v>Costa Verde R1(COR-ZR1-CtaVerde-1)</v>
      </c>
      <c r="AH159" s="219">
        <f>referentes!S426</f>
        <v>45297</v>
      </c>
    </row>
    <row r="160" spans="18:34" x14ac:dyDescent="0.2">
      <c r="R160" t="str">
        <f>IF(AND(referentes!S1000&lt;&gt;""    ),(referentes!W1000),"")</f>
        <v>Zona de Preservación</v>
      </c>
      <c r="Y160" s="188" t="str">
        <f>IF(AND(referentes!U156&lt;&gt;"",          referentes!U156&lt;&gt;96321,    referentes!U156&lt;&gt;96222            ),(referentes!W156),"")</f>
        <v/>
      </c>
      <c r="Z160" s="188">
        <f>referentes!S156</f>
        <v>41209</v>
      </c>
      <c r="AB160">
        <v>154</v>
      </c>
      <c r="AC160">
        <f t="shared" si="6"/>
        <v>0</v>
      </c>
      <c r="AD160">
        <f t="shared" si="7"/>
        <v>1130</v>
      </c>
      <c r="AE160" t="str">
        <f t="shared" si="8"/>
        <v>Ducto Arroyo Límón</v>
      </c>
      <c r="AG160" s="218" t="str">
        <f>CONCATENATE(referentes!W427,"(",referentes!T427,")")</f>
        <v>Cuerval(CUER-ZP2-CUERVAL-1)</v>
      </c>
      <c r="AH160" s="219">
        <f>referentes!S427</f>
        <v>45489</v>
      </c>
    </row>
    <row r="161" spans="18:34" x14ac:dyDescent="0.2">
      <c r="R161" t="str">
        <f>IF(AND(referentes!S266&lt;&gt;""    ),(referentes!W266),"")</f>
        <v>Tumaco</v>
      </c>
      <c r="Y161" s="188" t="str">
        <f>IF(AND(referentes!U157&lt;&gt;"",          referentes!U157&lt;&gt;96321,    referentes!U157&lt;&gt;96222            ),(referentes!W157),"")</f>
        <v/>
      </c>
      <c r="Z161" s="188">
        <f>referentes!S157</f>
        <v>42491</v>
      </c>
      <c r="AB161">
        <v>155</v>
      </c>
      <c r="AC161">
        <f t="shared" si="6"/>
        <v>0</v>
      </c>
      <c r="AD161">
        <f t="shared" si="7"/>
        <v>1130</v>
      </c>
      <c r="AE161" t="str">
        <f t="shared" si="8"/>
        <v>EC_Parche SO</v>
      </c>
      <c r="AG161" s="218" t="str">
        <f>CONCATENATE(referentes!W428,"(",referentes!T428,")")</f>
        <v>Don Diego(DDGO-SZ1-DDIE-1)</v>
      </c>
      <c r="AH161" s="219">
        <f>referentes!S428</f>
        <v>40974</v>
      </c>
    </row>
    <row r="162" spans="18:34" x14ac:dyDescent="0.2">
      <c r="R162" t="str">
        <f>IF(AND(referentes!S464&lt;&gt;""    ),(referentes!W464),"")</f>
        <v>Firme Bonito</v>
      </c>
      <c r="Y162" s="188" t="str">
        <f>IF(AND(referentes!U158&lt;&gt;"",          referentes!U158&lt;&gt;96321,    referentes!U158&lt;&gt;96222            ),(referentes!W158),"")</f>
        <v/>
      </c>
      <c r="Z162" s="188">
        <f>referentes!S158</f>
        <v>42051</v>
      </c>
      <c r="AB162">
        <v>156</v>
      </c>
      <c r="AC162">
        <f t="shared" si="6"/>
        <v>0</v>
      </c>
      <c r="AD162">
        <f t="shared" si="7"/>
        <v>1130</v>
      </c>
      <c r="AE162" t="str">
        <f t="shared" si="8"/>
        <v>EC_Parche SO</v>
      </c>
      <c r="AG162" s="218" t="str">
        <f>CONCATENATE(referentes!W429,"(",referentes!T429,")")</f>
        <v>Don Diego(DDGO-ZR1-DnDieg-1)</v>
      </c>
      <c r="AH162" s="219">
        <f>referentes!S429</f>
        <v>45330</v>
      </c>
    </row>
    <row r="163" spans="18:34" x14ac:dyDescent="0.2">
      <c r="R163" t="str">
        <f>IF(AND(referentes!S478&lt;&gt;""    ),(referentes!W478),"")</f>
        <v>Isla Boqueron-6</v>
      </c>
      <c r="Y163" s="188" t="str">
        <f>IF(AND(referentes!U159&lt;&gt;"",          referentes!U159&lt;&gt;96321,    referentes!U159&lt;&gt;96222            ),(referentes!W159),"")</f>
        <v/>
      </c>
      <c r="Z163" s="188">
        <f>referentes!S159</f>
        <v>45384</v>
      </c>
      <c r="AB163">
        <v>157</v>
      </c>
      <c r="AC163">
        <f t="shared" si="6"/>
        <v>0</v>
      </c>
      <c r="AD163">
        <f t="shared" si="7"/>
        <v>1130</v>
      </c>
      <c r="AE163" t="str">
        <f t="shared" si="8"/>
        <v>E_La Virgen</v>
      </c>
      <c r="AG163" s="218" t="str">
        <f>CONCATENATE(referentes!W430,"(",referentes!T430,")")</f>
        <v>Don Diego-1(DDGO-ZP2-DnDieg-1)</v>
      </c>
      <c r="AH163" s="219">
        <f>referentes!S430</f>
        <v>45326</v>
      </c>
    </row>
    <row r="164" spans="18:34" x14ac:dyDescent="0.2">
      <c r="R164" t="str">
        <f>IF(AND(referentes!S548&lt;&gt;""    ),(referentes!W548),"")</f>
        <v>Pantano el Eneal</v>
      </c>
      <c r="Y164" s="188" t="str">
        <f>IF(AND(referentes!U160&lt;&gt;"",          referentes!U160&lt;&gt;96321,    referentes!U160&lt;&gt;96222            ),(referentes!W160),"")</f>
        <v/>
      </c>
      <c r="Z164" s="188">
        <f>referentes!S160</f>
        <v>41176</v>
      </c>
      <c r="AB164">
        <v>158</v>
      </c>
      <c r="AC164">
        <f t="shared" si="6"/>
        <v>0</v>
      </c>
      <c r="AD164">
        <f t="shared" si="7"/>
        <v>1130</v>
      </c>
      <c r="AE164" t="str">
        <f t="shared" si="8"/>
        <v>El Caval</v>
      </c>
      <c r="AG164" s="218" t="str">
        <f>CONCATENATE(referentes!W431,"(",referentes!T431,")")</f>
        <v>Don Diego-2(DDGO-ZP2-DnDieg-2)</v>
      </c>
      <c r="AH164" s="219">
        <f>referentes!S431</f>
        <v>45545</v>
      </c>
    </row>
    <row r="165" spans="18:34" x14ac:dyDescent="0.2">
      <c r="R165" t="str">
        <f>IF(AND(referentes!S549&lt;&gt;""    ),(referentes!W549),"")</f>
        <v>Parcela Esteh</v>
      </c>
      <c r="Y165" s="188" t="str">
        <f>IF(AND(referentes!U161&lt;&gt;"",          referentes!U161&lt;&gt;96321,    referentes!U161&lt;&gt;96222            ),(referentes!W161),"")</f>
        <v/>
      </c>
      <c r="Z165" s="188">
        <f>referentes!S161</f>
        <v>41185</v>
      </c>
      <c r="AB165">
        <v>159</v>
      </c>
      <c r="AC165">
        <f t="shared" si="6"/>
        <v>0</v>
      </c>
      <c r="AD165">
        <f t="shared" si="7"/>
        <v>1130</v>
      </c>
      <c r="AE165" t="str">
        <f t="shared" si="8"/>
        <v>El Claval</v>
      </c>
      <c r="AG165" s="218" t="str">
        <f>CONCATENATE(referentes!W432,"(",referentes!T432,")")</f>
        <v>Don Diego-2(DDGO-ZR1-DnDieg-2)</v>
      </c>
      <c r="AH165" s="219">
        <f>referentes!S432</f>
        <v>45332</v>
      </c>
    </row>
    <row r="166" spans="18:34" x14ac:dyDescent="0.2">
      <c r="R166" t="str">
        <f>IF(AND(referentes!S1133&lt;&gt;""    ),(referentes!W1133),"")</f>
        <v>Zona de Uso Sostenible</v>
      </c>
      <c r="Y166" s="188" t="str">
        <f>IF(AND(referentes!U162&lt;&gt;"",          referentes!U162&lt;&gt;96321,    referentes!U162&lt;&gt;96222            ),(referentes!W162),"")</f>
        <v/>
      </c>
      <c r="Z166" s="188">
        <f>referentes!S162</f>
        <v>42487</v>
      </c>
      <c r="AB166">
        <v>160</v>
      </c>
      <c r="AC166">
        <f t="shared" si="6"/>
        <v>0</v>
      </c>
      <c r="AD166">
        <f t="shared" si="7"/>
        <v>1130</v>
      </c>
      <c r="AE166" t="str">
        <f t="shared" si="8"/>
        <v>El Cove -1</v>
      </c>
      <c r="AG166" s="218" t="str">
        <f>CONCATENATE(referentes!W433,"(",referentes!T433,")")</f>
        <v>Don Diego-3(DDGO-ZR1-DnDieg-3)</v>
      </c>
      <c r="AH166" s="219">
        <f>referentes!S433</f>
        <v>45541</v>
      </c>
    </row>
    <row r="167" spans="18:34" x14ac:dyDescent="0.2">
      <c r="R167" t="str">
        <f>IF(AND(referentes!S422&lt;&gt;""    ),(referentes!W422),"")</f>
        <v>Concho</v>
      </c>
      <c r="Y167" s="188" t="str">
        <f>IF(AND(referentes!U163&lt;&gt;"",          referentes!U163&lt;&gt;96321,    referentes!U163&lt;&gt;96222            ),(referentes!W163),"")</f>
        <v/>
      </c>
      <c r="Z167" s="188">
        <f>referentes!S163</f>
        <v>41193</v>
      </c>
      <c r="AB167">
        <v>161</v>
      </c>
      <c r="AC167">
        <f t="shared" si="6"/>
        <v>0</v>
      </c>
      <c r="AD167">
        <f t="shared" si="7"/>
        <v>1130</v>
      </c>
      <c r="AE167" t="str">
        <f t="shared" si="8"/>
        <v>El Mohan-1</v>
      </c>
      <c r="AG167" s="218" t="str">
        <f>CONCATENATE(referentes!W434,"(",referentes!T434,")")</f>
        <v>Don Diego-4(DDGO-ZR1-DnDieg-4)</v>
      </c>
      <c r="AH167" s="219">
        <f>referentes!S434</f>
        <v>45543</v>
      </c>
    </row>
    <row r="168" spans="18:34" x14ac:dyDescent="0.2">
      <c r="R168" t="str">
        <f>IF(AND(referentes!S352&lt;&gt;""    ),(referentes!W352),"")</f>
        <v>Camino Real</v>
      </c>
      <c r="Y168" s="188" t="str">
        <f>IF(AND(referentes!U164&lt;&gt;"",          referentes!U164&lt;&gt;96321,    referentes!U164&lt;&gt;96222            ),(referentes!W164),"")</f>
        <v/>
      </c>
      <c r="Z168" s="188">
        <f>referentes!S164</f>
        <v>41785</v>
      </c>
      <c r="AB168">
        <v>162</v>
      </c>
      <c r="AC168">
        <f t="shared" si="6"/>
        <v>0</v>
      </c>
      <c r="AD168">
        <f t="shared" si="7"/>
        <v>1130</v>
      </c>
      <c r="AE168" t="str">
        <f t="shared" si="8"/>
        <v>El Muerto</v>
      </c>
      <c r="AG168" s="218" t="str">
        <f>CONCATENATE(referentes!W435,"(",referentes!T435,")")</f>
        <v>Ducto Arroyo Límón(MUSI-ZP1-DUAL-2)</v>
      </c>
      <c r="AH168" s="219">
        <f>referentes!S435</f>
        <v>43781</v>
      </c>
    </row>
    <row r="169" spans="18:34" x14ac:dyDescent="0.2">
      <c r="R169" t="str">
        <f>IF(AND(referentes!S199&lt;&gt;""    ),(referentes!W199),"")</f>
        <v>PNNCRSB,Isla Caguamo</v>
      </c>
      <c r="Y169" s="188" t="str">
        <f>IF(AND(referentes!U165&lt;&gt;"",          referentes!U165&lt;&gt;96321,    referentes!U165&lt;&gt;96222            ),(referentes!W165),"")</f>
        <v/>
      </c>
      <c r="Z169" s="188">
        <f>referentes!S165</f>
        <v>41058</v>
      </c>
      <c r="AB169">
        <v>163</v>
      </c>
      <c r="AC169">
        <f t="shared" si="6"/>
        <v>0</v>
      </c>
      <c r="AD169">
        <f t="shared" si="7"/>
        <v>1130</v>
      </c>
      <c r="AE169" t="str">
        <f t="shared" si="8"/>
        <v>Ensenada Miquitos</v>
      </c>
      <c r="AG169" s="218" t="str">
        <f>CONCATENATE(referentes!W436,"(",referentes!T436,")")</f>
        <v>EC_Parche SO(MUSI-ZP1-ECPSO-1)</v>
      </c>
      <c r="AH169" s="219">
        <f>referentes!S436</f>
        <v>43828</v>
      </c>
    </row>
    <row r="170" spans="18:34" x14ac:dyDescent="0.2">
      <c r="R170" t="str">
        <f>IF(AND(referentes!S1101&lt;&gt;""    ),(referentes!W1101),"")</f>
        <v>Zona de Recuperación</v>
      </c>
      <c r="Y170" s="188" t="str">
        <f>IF(AND(referentes!U166&lt;&gt;"",          referentes!U166&lt;&gt;96321,    referentes!U166&lt;&gt;96222            ),(referentes!W166),"")</f>
        <v/>
      </c>
      <c r="Z170" s="188">
        <f>referentes!S166</f>
        <v>41727</v>
      </c>
      <c r="AB170">
        <v>164</v>
      </c>
      <c r="AC170">
        <f t="shared" si="6"/>
        <v>0</v>
      </c>
      <c r="AD170">
        <f t="shared" si="7"/>
        <v>1130</v>
      </c>
      <c r="AE170" t="str">
        <f t="shared" si="8"/>
        <v>Ensenada Tribuga -1</v>
      </c>
      <c r="AG170" s="218" t="str">
        <f>CONCATENATE(referentes!W437,"(",referentes!T437,")")</f>
        <v>EC_Parche SO(MUSI-ZP1-ECPSO-2)</v>
      </c>
      <c r="AH170" s="219">
        <f>referentes!S437</f>
        <v>43830</v>
      </c>
    </row>
    <row r="171" spans="18:34" x14ac:dyDescent="0.2">
      <c r="R171" t="str">
        <f>IF(AND(referentes!S1103&lt;&gt;""    ),(referentes!W1103),"")</f>
        <v>Zona de Recuperación</v>
      </c>
      <c r="Y171" s="188" t="str">
        <f>IF(AND(referentes!U167&lt;&gt;"",          referentes!U167&lt;&gt;96321,    referentes!U167&lt;&gt;96222            ),(referentes!W167),"")</f>
        <v/>
      </c>
      <c r="Z171" s="188">
        <f>referentes!S167</f>
        <v>41629</v>
      </c>
      <c r="AB171">
        <v>165</v>
      </c>
      <c r="AC171">
        <f t="shared" si="6"/>
        <v>0</v>
      </c>
      <c r="AD171">
        <f t="shared" si="7"/>
        <v>1130</v>
      </c>
      <c r="AE171" t="str">
        <f t="shared" si="8"/>
        <v>Ensenada de Rionegro -3</v>
      </c>
      <c r="AG171" s="218" t="str">
        <f>CONCATENATE(referentes!W438,"(",referentes!T438,")")</f>
        <v>E_La Virgen(JPVI-ZR1-VirgenOriente-1)</v>
      </c>
      <c r="AH171" s="219">
        <f>referentes!S438</f>
        <v>44635</v>
      </c>
    </row>
    <row r="172" spans="18:34" x14ac:dyDescent="0.2">
      <c r="R172" t="str">
        <f>IF(AND(referentes!S1141&lt;&gt;""    ),(referentes!W1141),"")</f>
        <v>Zona de Uso Sostenible</v>
      </c>
      <c r="Y172" s="188" t="str">
        <f>IF(AND(referentes!U168&lt;&gt;"",          referentes!U168&lt;&gt;96321,    referentes!U168&lt;&gt;96222            ),(referentes!W168),"")</f>
        <v/>
      </c>
      <c r="Z172" s="188">
        <f>referentes!S168</f>
        <v>42498</v>
      </c>
      <c r="AB172">
        <v>166</v>
      </c>
      <c r="AC172">
        <f t="shared" si="6"/>
        <v>0</v>
      </c>
      <c r="AD172">
        <f t="shared" si="7"/>
        <v>1130</v>
      </c>
      <c r="AE172" t="str">
        <f t="shared" si="8"/>
        <v>Ensenada de Rionegro -4</v>
      </c>
      <c r="AG172" s="218" t="str">
        <f>CONCATENATE(referentes!W439,"(",referentes!T439,")")</f>
        <v>El Caval(BCIS,EST-ZR1-el claval-1)</v>
      </c>
      <c r="AH172" s="219">
        <f>referentes!S439</f>
        <v>45103</v>
      </c>
    </row>
    <row r="173" spans="18:34" x14ac:dyDescent="0.2">
      <c r="R173" t="str">
        <f>IF(AND(referentes!S376&lt;&gt;""    ),(referentes!W376),"")</f>
        <v>Caño Nisperal-1</v>
      </c>
      <c r="Y173" s="188" t="str">
        <f>IF(AND(referentes!U169&lt;&gt;"",          referentes!U169&lt;&gt;96321,    referentes!U169&lt;&gt;96222            ),(referentes!W169),"")</f>
        <v/>
      </c>
      <c r="Z173" s="188">
        <f>referentes!S169</f>
        <v>41199</v>
      </c>
      <c r="AB173">
        <v>167</v>
      </c>
      <c r="AC173">
        <f t="shared" si="6"/>
        <v>0</v>
      </c>
      <c r="AD173">
        <f t="shared" si="7"/>
        <v>1130</v>
      </c>
      <c r="AE173" t="str">
        <f t="shared" si="8"/>
        <v>Ensenada de Rionegro.-1</v>
      </c>
      <c r="AG173" s="218" t="str">
        <f>CONCATENATE(referentes!W440,"(",referentes!T440,")")</f>
        <v>El Claval(CCI,Sinu-ZUS1-CLAVAL-1)</v>
      </c>
      <c r="AH173" s="219">
        <f>referentes!S440</f>
        <v>45012</v>
      </c>
    </row>
    <row r="174" spans="18:34" x14ac:dyDescent="0.2">
      <c r="R174" t="str">
        <f>IF(AND(referentes!S802&lt;&gt;""    ),(referentes!W802),"")</f>
        <v>Hojas Blancas</v>
      </c>
      <c r="Y174" s="188" t="str">
        <f>IF(AND(referentes!U170&lt;&gt;"",          referentes!U170&lt;&gt;96321,    referentes!U170&lt;&gt;96222            ),(referentes!W170),"")</f>
        <v/>
      </c>
      <c r="Z174" s="188">
        <f>referentes!S170</f>
        <v>41057</v>
      </c>
      <c r="AB174">
        <v>168</v>
      </c>
      <c r="AC174">
        <f t="shared" si="6"/>
        <v>0</v>
      </c>
      <c r="AD174">
        <f t="shared" si="7"/>
        <v>1130</v>
      </c>
      <c r="AE174" t="str">
        <f t="shared" si="8"/>
        <v>Ensenada de Rionegro.-2</v>
      </c>
      <c r="AG174" s="218" t="str">
        <f>CONCATENATE(referentes!W441,"(",referentes!T441,")")</f>
        <v>El Cove -1(El Cove-ZP1-El cove-1)</v>
      </c>
      <c r="AH174" s="219">
        <f>referentes!S441</f>
        <v>48990</v>
      </c>
    </row>
    <row r="175" spans="18:34" x14ac:dyDescent="0.2">
      <c r="R175" t="str">
        <f>IF(AND(referentes!S809&lt;&gt;""    ),(referentes!W809),"")</f>
        <v>Jhon Mangrove cuenca</v>
      </c>
      <c r="Y175" s="188" t="str">
        <f>IF(AND(referentes!U171&lt;&gt;"",          referentes!U171&lt;&gt;96321,    referentes!U171&lt;&gt;96222            ),(referentes!W171),"")</f>
        <v/>
      </c>
      <c r="Z175" s="188">
        <f>referentes!S171</f>
        <v>41628</v>
      </c>
      <c r="AB175">
        <v>169</v>
      </c>
      <c r="AC175">
        <f t="shared" si="6"/>
        <v>0</v>
      </c>
      <c r="AD175">
        <f t="shared" si="7"/>
        <v>1130</v>
      </c>
      <c r="AE175" t="str">
        <f t="shared" si="8"/>
        <v>Ensenada de los Muertos-1</v>
      </c>
      <c r="AG175" s="218" t="str">
        <f>CONCATENATE(referentes!W442,"(",referentes!T442,")")</f>
        <v>El Cove parcela circular-2(El Cove PPC-2)</v>
      </c>
      <c r="AH175" s="219">
        <f>referentes!S442</f>
        <v>55556</v>
      </c>
    </row>
    <row r="176" spans="18:34" x14ac:dyDescent="0.2">
      <c r="R176" t="str">
        <f>IF(AND(referentes!S910&lt;&gt;""    ),(referentes!W910),"")</f>
        <v>Salahonda</v>
      </c>
      <c r="Y176" s="188" t="str">
        <f>IF(AND(referentes!U172&lt;&gt;"",          referentes!U172&lt;&gt;96321,    referentes!U172&lt;&gt;96222            ),(referentes!W172),"")</f>
        <v/>
      </c>
      <c r="Z176" s="188">
        <f>referentes!S172</f>
        <v>45080</v>
      </c>
      <c r="AB176">
        <v>170</v>
      </c>
      <c r="AC176">
        <f t="shared" si="6"/>
        <v>0</v>
      </c>
      <c r="AD176">
        <f t="shared" si="7"/>
        <v>1130</v>
      </c>
      <c r="AE176" t="str">
        <f t="shared" si="8"/>
        <v>Ensenada de los Muertos-2</v>
      </c>
      <c r="AG176" s="218" t="str">
        <f>CONCATENATE(referentes!W443,"(",referentes!T443,")")</f>
        <v>El Mohan-1(BARU-ZR1-Mohán-1)</v>
      </c>
      <c r="AH176" s="219">
        <f>referentes!S443</f>
        <v>44592</v>
      </c>
    </row>
    <row r="177" spans="18:34" x14ac:dyDescent="0.2">
      <c r="R177" t="str">
        <f>IF(AND(referentes!S912&lt;&gt;""    ),(referentes!W912),"")</f>
        <v>Salt Creek</v>
      </c>
      <c r="Y177" s="188" t="str">
        <f>IF(AND(referentes!U173&lt;&gt;"",          referentes!U173&lt;&gt;96321,    referentes!U173&lt;&gt;96222            ),(referentes!W173),"")</f>
        <v/>
      </c>
      <c r="Z177" s="188">
        <f>referentes!S173</f>
        <v>42223</v>
      </c>
      <c r="AB177">
        <v>171</v>
      </c>
      <c r="AC177">
        <f t="shared" si="6"/>
        <v>0</v>
      </c>
      <c r="AD177">
        <f t="shared" si="7"/>
        <v>1130</v>
      </c>
      <c r="AE177" t="str">
        <f t="shared" si="8"/>
        <v>Estero Aguacate-1</v>
      </c>
      <c r="AG177" s="218" t="str">
        <f>CONCATENATE(referentes!W444,"(",referentes!T444,")")</f>
        <v>El Muerto(ISCUANDE-ZR1-EL MUERTO-1)</v>
      </c>
      <c r="AH177" s="219">
        <f>referentes!S444</f>
        <v>45905</v>
      </c>
    </row>
    <row r="178" spans="18:34" x14ac:dyDescent="0.2">
      <c r="R178" t="str">
        <f>IF(AND(referentes!S804&lt;&gt;""    ),(referentes!W804),"")</f>
        <v>Ingesa</v>
      </c>
      <c r="Y178" s="188" t="str">
        <f>IF(AND(referentes!U174&lt;&gt;"",          referentes!U174&lt;&gt;96321,    referentes!U174&lt;&gt;96222            ),(referentes!W174),"")</f>
        <v/>
      </c>
      <c r="Z178" s="188">
        <f>referentes!S174</f>
        <v>41626</v>
      </c>
      <c r="AB178">
        <v>172</v>
      </c>
      <c r="AC178">
        <f t="shared" si="6"/>
        <v>0</v>
      </c>
      <c r="AD178">
        <f t="shared" si="7"/>
        <v>1130</v>
      </c>
      <c r="AE178" t="str">
        <f t="shared" si="8"/>
        <v>Estero Covado</v>
      </c>
      <c r="AG178" s="218" t="str">
        <f>CONCATENATE(referentes!W445,"(",referentes!T445,")")</f>
        <v>Ensenada Miquitos(ENSENADA-ZP2-MIQUITOS-1 MIQUITOS CURAY)</v>
      </c>
      <c r="AH178" s="219">
        <f>referentes!S445</f>
        <v>45404</v>
      </c>
    </row>
    <row r="179" spans="18:34" x14ac:dyDescent="0.2">
      <c r="R179" t="str">
        <f>IF(AND(referentes!S812&lt;&gt;""    ),(referentes!W812),"")</f>
        <v>Kilómetro 3</v>
      </c>
      <c r="Y179" s="188" t="str">
        <f>IF(AND(referentes!U175&lt;&gt;"",          referentes!U175&lt;&gt;96321,    referentes!U175&lt;&gt;96222            ),(referentes!W175),"")</f>
        <v/>
      </c>
      <c r="Z179" s="188">
        <f>referentes!S175</f>
        <v>974</v>
      </c>
      <c r="AB179">
        <v>173</v>
      </c>
      <c r="AC179">
        <f t="shared" si="6"/>
        <v>0</v>
      </c>
      <c r="AD179">
        <f t="shared" si="7"/>
        <v>1130</v>
      </c>
      <c r="AE179" t="str">
        <f t="shared" si="8"/>
        <v>Estero Lagartero</v>
      </c>
      <c r="AG179" s="218" t="str">
        <f>CONCATENATE(referentes!W446,"(",referentes!T446,")")</f>
        <v>Ensenada Tribuga -1(Tribugá-ZP1-Enstrib-1)</v>
      </c>
      <c r="AH179" s="219">
        <f>referentes!S446</f>
        <v>45318</v>
      </c>
    </row>
    <row r="180" spans="18:34" x14ac:dyDescent="0.2">
      <c r="R180" t="str">
        <f>IF(AND(referentes!S814&lt;&gt;""    ),(referentes!W814),"")</f>
        <v>La Boquilla</v>
      </c>
      <c r="Y180" s="188" t="str">
        <f>IF(AND(referentes!U176&lt;&gt;"",          referentes!U176&lt;&gt;96321,    referentes!U176&lt;&gt;96222            ),(referentes!W176),"")</f>
        <v/>
      </c>
      <c r="Z180" s="188">
        <f>referentes!S176</f>
        <v>41211</v>
      </c>
      <c r="AB180">
        <v>174</v>
      </c>
      <c r="AC180">
        <f t="shared" si="6"/>
        <v>0</v>
      </c>
      <c r="AD180">
        <f t="shared" si="7"/>
        <v>1130</v>
      </c>
      <c r="AE180" t="str">
        <f t="shared" si="8"/>
        <v>Estero Pasadero</v>
      </c>
      <c r="AG180" s="218" t="str">
        <f>CONCATENATE(referentes!W447,"(",referentes!T447,")")</f>
        <v>Ensenada de Rionegro -3(ERIO-ZP8-Errio-3)</v>
      </c>
      <c r="AH180" s="219">
        <f>referentes!S447</f>
        <v>48576</v>
      </c>
    </row>
    <row r="181" spans="18:34" x14ac:dyDescent="0.2">
      <c r="R181" t="str">
        <f>IF(AND(referentes!S911&lt;&gt;""    ),(referentes!W911),"")</f>
        <v>Salitral el Garzal</v>
      </c>
      <c r="Y181" s="188" t="str">
        <f>IF(AND(referentes!U177&lt;&gt;"",          referentes!U177&lt;&gt;96321,    referentes!U177&lt;&gt;96222            ),(referentes!W177),"")</f>
        <v/>
      </c>
      <c r="Z181" s="188">
        <f>referentes!S177</f>
        <v>41188</v>
      </c>
      <c r="AB181">
        <v>175</v>
      </c>
      <c r="AC181">
        <f t="shared" si="6"/>
        <v>0</v>
      </c>
      <c r="AD181">
        <f t="shared" si="7"/>
        <v>1130</v>
      </c>
      <c r="AE181" t="str">
        <f t="shared" si="8"/>
        <v>Estero Piñal</v>
      </c>
      <c r="AG181" s="218" t="str">
        <f>CONCATENATE(referentes!W448,"(",referentes!T448,")")</f>
        <v>Ensenada de Rionegro -4(ERIO-ZP8-Errio-4)</v>
      </c>
      <c r="AH181" s="219">
        <f>referentes!S448</f>
        <v>48578</v>
      </c>
    </row>
    <row r="182" spans="18:34" x14ac:dyDescent="0.2">
      <c r="R182" t="str">
        <f>IF(AND(referentes!S913&lt;&gt;""    ),(referentes!W913),"")</f>
        <v>San Andres de Tumaco</v>
      </c>
      <c r="Y182" s="188" t="str">
        <f>IF(AND(referentes!U178&lt;&gt;"",          referentes!U178&lt;&gt;96321,    referentes!U178&lt;&gt;96222            ),(referentes!W178),"")</f>
        <v/>
      </c>
      <c r="Z182" s="188">
        <f>referentes!S178</f>
        <v>41646</v>
      </c>
      <c r="AB182">
        <v>176</v>
      </c>
      <c r="AC182">
        <f t="shared" si="6"/>
        <v>0</v>
      </c>
      <c r="AD182">
        <f t="shared" si="7"/>
        <v>1130</v>
      </c>
      <c r="AE182" t="str">
        <f t="shared" si="8"/>
        <v>Estero Real</v>
      </c>
      <c r="AG182" s="218" t="str">
        <f>CONCATENATE(referentes!W449,"(",referentes!T449,")")</f>
        <v>Ensenada de Rionegro.-1(ERIO-ZP8-Erio-1)</v>
      </c>
      <c r="AH182" s="219">
        <f>referentes!S449</f>
        <v>48417</v>
      </c>
    </row>
    <row r="183" spans="18:34" x14ac:dyDescent="0.2">
      <c r="R183" t="str">
        <f>IF(AND(referentes!S805&lt;&gt;""    ),(referentes!W805),"")</f>
        <v>Isla Boquerón</v>
      </c>
      <c r="Y183" s="188" t="str">
        <f>IF(AND(referentes!U179&lt;&gt;"",          referentes!U179&lt;&gt;96321,    referentes!U179&lt;&gt;96222            ),(referentes!W179),"")</f>
        <v/>
      </c>
      <c r="Z183" s="188">
        <f>referentes!S179</f>
        <v>42225</v>
      </c>
      <c r="AB183">
        <v>177</v>
      </c>
      <c r="AC183">
        <f t="shared" si="6"/>
        <v>0</v>
      </c>
      <c r="AD183">
        <f t="shared" si="7"/>
        <v>1130</v>
      </c>
      <c r="AE183" t="str">
        <f t="shared" si="8"/>
        <v>Estero San Antonio -1</v>
      </c>
      <c r="AG183" s="218" t="str">
        <f>CONCATENATE(referentes!W450,"(",referentes!T450,")")</f>
        <v>Ensenada de Rionegro.-2(ERIO-ZP8-Erio-2)</v>
      </c>
      <c r="AH183" s="219">
        <f>referentes!S450</f>
        <v>48419</v>
      </c>
    </row>
    <row r="184" spans="18:34" x14ac:dyDescent="0.2">
      <c r="R184" t="str">
        <f>IF(AND(referentes!S811&lt;&gt;""    ),(referentes!W811),"")</f>
        <v>Kilometro 22</v>
      </c>
      <c r="Y184" s="188" t="str">
        <f>IF(AND(referentes!U180&lt;&gt;"",          referentes!U180&lt;&gt;96321,    referentes!U180&lt;&gt;96222            ),(referentes!W180),"")</f>
        <v/>
      </c>
      <c r="Z184" s="188">
        <f>referentes!S180</f>
        <v>41197</v>
      </c>
      <c r="AB184">
        <v>178</v>
      </c>
      <c r="AC184">
        <f t="shared" si="6"/>
        <v>0</v>
      </c>
      <c r="AD184">
        <f t="shared" si="7"/>
        <v>1130</v>
      </c>
      <c r="AE184" t="str">
        <f t="shared" si="8"/>
        <v>Estero San Antonio -2</v>
      </c>
      <c r="AG184" s="218" t="str">
        <f>CONCATENATE(referentes!W451,"(",referentes!T451,")")</f>
        <v>Ensenada de los Muertos-1(NAVI-ZP1-ENMU-1)</v>
      </c>
      <c r="AH184" s="219">
        <f>referentes!S451</f>
        <v>43668</v>
      </c>
    </row>
    <row r="185" spans="18:34" x14ac:dyDescent="0.2">
      <c r="R185" t="str">
        <f>IF(AND(referentes!S803&lt;&gt;""    ),(referentes!W803),"")</f>
        <v xml:space="preserve">Humanes Mar </v>
      </c>
      <c r="Y185" s="188" t="str">
        <f>IF(AND(referentes!U181&lt;&gt;"",          referentes!U181&lt;&gt;96321,    referentes!U181&lt;&gt;96222            ),(referentes!W181),"")</f>
        <v/>
      </c>
      <c r="Z185" s="188">
        <f>referentes!S181</f>
        <v>41632</v>
      </c>
      <c r="AB185">
        <v>179</v>
      </c>
      <c r="AC185">
        <f t="shared" si="6"/>
        <v>0</v>
      </c>
      <c r="AD185">
        <f t="shared" si="7"/>
        <v>1130</v>
      </c>
      <c r="AE185" t="str">
        <f t="shared" si="8"/>
        <v>Estero San Miguel</v>
      </c>
      <c r="AG185" s="218" t="str">
        <f>CONCATENATE(referentes!W452,"(",referentes!T452,")")</f>
        <v>Ensenada de los Muertos-2(NAVI-ZP1-ENMU-2)</v>
      </c>
      <c r="AH185" s="219">
        <f>referentes!S452</f>
        <v>43767</v>
      </c>
    </row>
    <row r="186" spans="18:34" x14ac:dyDescent="0.2">
      <c r="R186" t="str">
        <f>IF(AND(referentes!S1161&lt;&gt;""    ),(referentes!W1161),"")</f>
        <v>Zona de Uso Sostenible</v>
      </c>
      <c r="Y186" s="188" t="str">
        <f>IF(AND(referentes!U182&lt;&gt;"",          referentes!U182&lt;&gt;96321,    referentes!U182&lt;&gt;96222            ),(referentes!W182),"")</f>
        <v/>
      </c>
      <c r="Z186" s="188">
        <f>referentes!S182</f>
        <v>41812</v>
      </c>
      <c r="AB186">
        <v>180</v>
      </c>
      <c r="AC186">
        <f t="shared" si="6"/>
        <v>0</v>
      </c>
      <c r="AD186">
        <f t="shared" si="7"/>
        <v>1130</v>
      </c>
      <c r="AE186" t="str">
        <f t="shared" si="8"/>
        <v>Estero Santa Rita-1</v>
      </c>
      <c r="AG186" s="218" t="str">
        <f>CONCATENATE(referentes!W453,"(",referentes!T453,")")</f>
        <v>Estero Aguacate-1(BB-ZR2-EAg-1)</v>
      </c>
      <c r="AH186" s="219">
        <f>referentes!S453</f>
        <v>47534</v>
      </c>
    </row>
    <row r="187" spans="18:34" x14ac:dyDescent="0.2">
      <c r="R187" t="str">
        <f>IF(AND(referentes!S738&lt;&gt;""    ),(referentes!W738),"")</f>
        <v>Caño Tijo</v>
      </c>
      <c r="Y187" s="188" t="str">
        <f>IF(AND(referentes!U183&lt;&gt;"",          referentes!U183&lt;&gt;96321,    referentes!U183&lt;&gt;96222            ),(referentes!W183),"")</f>
        <v/>
      </c>
      <c r="Z187" s="188">
        <f>referentes!S183</f>
        <v>41808</v>
      </c>
      <c r="AB187">
        <v>181</v>
      </c>
      <c r="AC187">
        <f t="shared" si="6"/>
        <v>0</v>
      </c>
      <c r="AD187">
        <f t="shared" si="7"/>
        <v>1130</v>
      </c>
      <c r="AE187" t="str">
        <f t="shared" si="8"/>
        <v xml:space="preserve">Estero Zapallo </v>
      </c>
      <c r="AG187" s="218" t="str">
        <f>CONCATENATE(referentes!W454,"(",referentes!T454,")")</f>
        <v>Estero Covado(STRITA-ZR1-ECOVADO-1)</v>
      </c>
      <c r="AH187" s="219">
        <f>referentes!S454</f>
        <v>45505</v>
      </c>
    </row>
    <row r="188" spans="18:34" x14ac:dyDescent="0.2">
      <c r="R188" t="str">
        <f>IF(AND(referentes!S750&lt;&gt;""    ),(referentes!W750),"")</f>
        <v>Cholón</v>
      </c>
      <c r="Y188" s="188" t="str">
        <f>IF(AND(referentes!U184&lt;&gt;"",          referentes!U184&lt;&gt;96321,    referentes!U184&lt;&gt;96222            ),(referentes!W184),"")</f>
        <v/>
      </c>
      <c r="Z188" s="188">
        <f>referentes!S184</f>
        <v>41806</v>
      </c>
      <c r="AB188">
        <v>182</v>
      </c>
      <c r="AC188">
        <f t="shared" si="6"/>
        <v>0</v>
      </c>
      <c r="AD188">
        <f t="shared" si="7"/>
        <v>1130</v>
      </c>
      <c r="AE188" t="str">
        <f t="shared" si="8"/>
        <v>Firme Bonito</v>
      </c>
      <c r="AG188" s="218" t="str">
        <f>CONCATENATE(referentes!W455,"(",referentes!T455,")")</f>
        <v>Estero Lagartero(CANT-ZP1-ELAG-1)</v>
      </c>
      <c r="AH188" s="219">
        <f>referentes!S455</f>
        <v>42257</v>
      </c>
    </row>
    <row r="189" spans="18:34" x14ac:dyDescent="0.2">
      <c r="R189" t="str">
        <f>IF(AND(referentes!S674&lt;&gt;""    ),(referentes!W674),"")</f>
        <v>Arroyo la Piedrecita</v>
      </c>
      <c r="Y189" s="188" t="str">
        <f>IF(AND(referentes!U185&lt;&gt;"",          referentes!U185&lt;&gt;96321,    referentes!U185&lt;&gt;96222            ),(referentes!W185),"")</f>
        <v/>
      </c>
      <c r="Z189" s="188">
        <f>referentes!S185</f>
        <v>41793</v>
      </c>
      <c r="AB189">
        <v>183</v>
      </c>
      <c r="AC189">
        <f t="shared" si="6"/>
        <v>0</v>
      </c>
      <c r="AD189">
        <f t="shared" si="7"/>
        <v>1130</v>
      </c>
      <c r="AE189" t="str">
        <f t="shared" si="8"/>
        <v>Guacamayas</v>
      </c>
      <c r="AG189" s="218" t="str">
        <f>CONCATENATE(referentes!W456,"(",referentes!T456,")")</f>
        <v>Estero Pasadero(YURU-ZP2-YEP-1)</v>
      </c>
      <c r="AH189" s="219">
        <f>referentes!S456</f>
        <v>45832</v>
      </c>
    </row>
    <row r="190" spans="18:34" x14ac:dyDescent="0.2">
      <c r="R190" t="str">
        <f>IF(AND(referentes!S1096&lt;&gt;""    ),(referentes!W1096),"")</f>
        <v>Zona de Recuperación</v>
      </c>
      <c r="Y190" s="188" t="str">
        <f>IF(AND(referentes!U186&lt;&gt;"",          referentes!U186&lt;&gt;96321,    referentes!U186&lt;&gt;96222            ),(referentes!W186),"")</f>
        <v/>
      </c>
      <c r="Z190" s="188">
        <f>referentes!S186</f>
        <v>41802</v>
      </c>
      <c r="AB190">
        <v>184</v>
      </c>
      <c r="AC190">
        <f t="shared" si="6"/>
        <v>0</v>
      </c>
      <c r="AD190">
        <f t="shared" si="7"/>
        <v>1130</v>
      </c>
      <c r="AE190" t="str">
        <f t="shared" si="8"/>
        <v>Guachaca</v>
      </c>
      <c r="AG190" s="218" t="str">
        <f>CONCATENATE(referentes!W457,"(",referentes!T457,")")</f>
        <v>Estero Piñal(BB-ZR2-EAg-2)</v>
      </c>
      <c r="AH190" s="219">
        <f>referentes!S457</f>
        <v>47536</v>
      </c>
    </row>
    <row r="191" spans="18:34" x14ac:dyDescent="0.2">
      <c r="R191" t="str">
        <f>IF(AND(referentes!S1100&lt;&gt;""    ),(referentes!W1100),"")</f>
        <v>Zona de Recuperación</v>
      </c>
      <c r="Y191" s="188" t="str">
        <f>IF(AND(referentes!U187&lt;&gt;"",          referentes!U187&lt;&gt;96321,    referentes!U187&lt;&gt;96222            ),(referentes!W187),"")</f>
        <v/>
      </c>
      <c r="Z191" s="188">
        <f>referentes!S187</f>
        <v>41805</v>
      </c>
      <c r="AB191">
        <v>185</v>
      </c>
      <c r="AC191">
        <f t="shared" si="6"/>
        <v>0</v>
      </c>
      <c r="AD191">
        <f t="shared" si="7"/>
        <v>1130</v>
      </c>
      <c r="AE191" t="str">
        <f t="shared" si="8"/>
        <v>Guachaca-1</v>
      </c>
      <c r="AG191" s="218" t="str">
        <f>CONCATENATE(referentes!W458,"(",referentes!T458,")")</f>
        <v>Estero Real(TIMB-ZR2-EREAL-1)</v>
      </c>
      <c r="AH191" s="219">
        <f>referentes!S458</f>
        <v>45478</v>
      </c>
    </row>
    <row r="192" spans="18:34" x14ac:dyDescent="0.2">
      <c r="R192" t="str">
        <f>IF(AND(referentes!S301&lt;&gt;""    ),(referentes!W301),"")</f>
        <v>Bahía El Roto</v>
      </c>
      <c r="Y192" s="188" t="str">
        <f>IF(AND(referentes!U188&lt;&gt;"",          referentes!U188&lt;&gt;96321,    referentes!U188&lt;&gt;96222            ),(referentes!W188),"")</f>
        <v/>
      </c>
      <c r="Z192" s="188">
        <f>referentes!S188</f>
        <v>41800</v>
      </c>
      <c r="AB192">
        <v>186</v>
      </c>
      <c r="AC192">
        <f t="shared" si="6"/>
        <v>0</v>
      </c>
      <c r="AD192">
        <f t="shared" si="7"/>
        <v>1130</v>
      </c>
      <c r="AE192" t="str">
        <f t="shared" si="8"/>
        <v>Guachaca-2</v>
      </c>
      <c r="AG192" s="218" t="str">
        <f>CONCATENATE(referentes!W459,"(",referentes!T459,")")</f>
        <v>Estero San Antonio -1(Piñtcb-ZR1-EA-1)</v>
      </c>
      <c r="AH192" s="219">
        <f>referentes!S459</f>
        <v>47510</v>
      </c>
    </row>
    <row r="193" spans="18:34" x14ac:dyDescent="0.2">
      <c r="R193" t="str">
        <f>IF(AND(referentes!S306&lt;&gt;""    ),(referentes!W306),"")</f>
        <v>Bahía Hooker parcela circular-4</v>
      </c>
      <c r="Y193" s="188" t="str">
        <f>IF(AND(referentes!U189&lt;&gt;"",          referentes!U189&lt;&gt;96321,    referentes!U189&lt;&gt;96222            ),(referentes!W189),"")</f>
        <v/>
      </c>
      <c r="Z193" s="188">
        <f>referentes!S189</f>
        <v>41801</v>
      </c>
      <c r="AB193">
        <v>187</v>
      </c>
      <c r="AC193">
        <f t="shared" si="6"/>
        <v>0</v>
      </c>
      <c r="AD193">
        <f t="shared" si="7"/>
        <v>1130</v>
      </c>
      <c r="AE193" t="str">
        <f t="shared" si="8"/>
        <v>Guadualito</v>
      </c>
      <c r="AG193" s="218" t="str">
        <f>CONCATENATE(referentes!W460,"(",referentes!T460,")")</f>
        <v>Estero San Antonio -2(Piñtcb-ZR1-EA-2)</v>
      </c>
      <c r="AH193" s="219">
        <f>referentes!S460</f>
        <v>47512</v>
      </c>
    </row>
    <row r="194" spans="18:34" x14ac:dyDescent="0.2">
      <c r="R194" t="str">
        <f>IF(AND(referentes!S204&lt;&gt;""    ),(referentes!W204),"")</f>
        <v>PNNCRSB,San Martín</v>
      </c>
      <c r="Y194" s="188" t="str">
        <f>IF(AND(referentes!U190&lt;&gt;"",          referentes!U190&lt;&gt;96321,    referentes!U190&lt;&gt;96222            ),(referentes!W190),"")</f>
        <v/>
      </c>
      <c r="Z194" s="188">
        <f>referentes!S190</f>
        <v>41814</v>
      </c>
      <c r="AB194">
        <v>188</v>
      </c>
      <c r="AC194">
        <f t="shared" si="6"/>
        <v>0</v>
      </c>
      <c r="AD194">
        <f t="shared" si="7"/>
        <v>1130</v>
      </c>
      <c r="AE194" t="str">
        <f t="shared" si="8"/>
        <v>Hojas Blancas</v>
      </c>
      <c r="AG194" s="218" t="str">
        <f>CONCATENATE(referentes!W461,"(",referentes!T461,")")</f>
        <v>Estero San Miguel(RAPO-ZR1-E.SaM-1)</v>
      </c>
      <c r="AH194" s="219">
        <f>referentes!S461</f>
        <v>46022</v>
      </c>
    </row>
    <row r="195" spans="18:34" x14ac:dyDescent="0.2">
      <c r="R195" t="str">
        <f>IF(AND(referentes!S496&lt;&gt;""    ),(referentes!W496),"")</f>
        <v>La Raya-3</v>
      </c>
      <c r="Y195" s="188" t="str">
        <f>IF(AND(referentes!U191&lt;&gt;"",          referentes!U191&lt;&gt;96321,    referentes!U191&lt;&gt;96222            ),(referentes!W191),"")</f>
        <v/>
      </c>
      <c r="Z195" s="188">
        <f>referentes!S191</f>
        <v>41799</v>
      </c>
      <c r="AB195">
        <v>189</v>
      </c>
      <c r="AC195">
        <f t="shared" si="6"/>
        <v>0</v>
      </c>
      <c r="AD195">
        <f t="shared" si="7"/>
        <v>1130</v>
      </c>
      <c r="AE195" t="str">
        <f t="shared" si="8"/>
        <v>Humanes Mar</v>
      </c>
      <c r="AG195" s="218" t="str">
        <f>CONCATENATE(referentes!W462,"(",referentes!T462,")")</f>
        <v>Estero Santa Rita-1(BNAY-ZR1-ESR-1)</v>
      </c>
      <c r="AH195" s="219">
        <f>referentes!S462</f>
        <v>42253</v>
      </c>
    </row>
    <row r="196" spans="18:34" x14ac:dyDescent="0.2">
      <c r="R196" t="str">
        <f>IF(AND(referentes!S497&lt;&gt;""    ),(referentes!W497),"")</f>
        <v>La Revuelta -2</v>
      </c>
      <c r="Y196" s="188" t="str">
        <f>IF(AND(referentes!U192&lt;&gt;"",          referentes!U192&lt;&gt;96321,    referentes!U192&lt;&gt;96222            ),(referentes!W192),"")</f>
        <v/>
      </c>
      <c r="Z196" s="188">
        <f>referentes!S192</f>
        <v>41810</v>
      </c>
      <c r="AB196">
        <v>190</v>
      </c>
      <c r="AC196">
        <f t="shared" si="6"/>
        <v>0</v>
      </c>
      <c r="AD196">
        <f t="shared" si="7"/>
        <v>1130</v>
      </c>
      <c r="AE196" t="str">
        <f t="shared" si="8"/>
        <v>Ingesa</v>
      </c>
      <c r="AG196" s="218" t="str">
        <f>CONCATENATE(referentes!W463,"(",referentes!T463,")")</f>
        <v>Estero Zapallo (FRAPIZ-ZR1-ESZA-2)</v>
      </c>
      <c r="AH196" s="219">
        <f>referentes!S463</f>
        <v>42816</v>
      </c>
    </row>
    <row r="197" spans="18:34" x14ac:dyDescent="0.2">
      <c r="R197" t="str">
        <f>IF(AND(referentes!S511&lt;&gt;""    ),(referentes!W511),"")</f>
        <v>Las Quintas-3</v>
      </c>
      <c r="Y197" s="188" t="str">
        <f>IF(AND(referentes!U193&lt;&gt;"",          referentes!U193&lt;&gt;96321,    referentes!U193&lt;&gt;96222            ),(referentes!W193),"")</f>
        <v/>
      </c>
      <c r="Z197" s="188">
        <f>referentes!S193</f>
        <v>41807</v>
      </c>
      <c r="AB197">
        <v>191</v>
      </c>
      <c r="AC197">
        <f t="shared" si="6"/>
        <v>0</v>
      </c>
      <c r="AD197">
        <f t="shared" si="7"/>
        <v>1130</v>
      </c>
      <c r="AE197" t="str">
        <f t="shared" si="8"/>
        <v>Isla Boqueron -1</v>
      </c>
      <c r="AG197" s="218" t="str">
        <f>CONCATENATE(referentes!W464,"(",referentes!T464,")")</f>
        <v>Firme Bonito(ANCHI-ZR1-AFB-1)</v>
      </c>
      <c r="AH197" s="219">
        <f>referentes!S464</f>
        <v>45888</v>
      </c>
    </row>
    <row r="198" spans="18:34" x14ac:dyDescent="0.2">
      <c r="R198" t="str">
        <f>IF(AND(referentes!S498&lt;&gt;""    ),(referentes!W498),"")</f>
        <v>La Revuelta-1</v>
      </c>
      <c r="Y198" s="188" t="str">
        <f>IF(AND(referentes!U194&lt;&gt;"",          referentes!U194&lt;&gt;96321,    referentes!U194&lt;&gt;96222            ),(referentes!W194),"")</f>
        <v/>
      </c>
      <c r="Z198" s="188">
        <f>referentes!S194</f>
        <v>41811</v>
      </c>
      <c r="AB198">
        <v>192</v>
      </c>
      <c r="AC198">
        <f t="shared" si="6"/>
        <v>0</v>
      </c>
      <c r="AD198">
        <f t="shared" si="7"/>
        <v>1130</v>
      </c>
      <c r="AE198" t="str">
        <f t="shared" si="8"/>
        <v>Isla Boqueron -2</v>
      </c>
      <c r="AG198" s="218" t="str">
        <f>CONCATENATE(referentes!W465,"(",referentes!T465,")")</f>
        <v>Guacamayas(GUAC-ZP1-GUACA-1)</v>
      </c>
      <c r="AH198" s="219">
        <f>referentes!S465</f>
        <v>42211</v>
      </c>
    </row>
    <row r="199" spans="18:34" x14ac:dyDescent="0.2">
      <c r="R199" t="str">
        <f>IF(AND(referentes!S499&lt;&gt;""    ),(referentes!W499),"")</f>
        <v>La Zona</v>
      </c>
      <c r="Y199" s="188" t="str">
        <f>IF(AND(referentes!U195&lt;&gt;"",          referentes!U195&lt;&gt;96321,    referentes!U195&lt;&gt;96222            ),(referentes!W195),"")</f>
        <v/>
      </c>
      <c r="Z199" s="188">
        <f>referentes!S195</f>
        <v>41792</v>
      </c>
      <c r="AB199">
        <v>193</v>
      </c>
      <c r="AC199">
        <f t="shared" si="6"/>
        <v>0</v>
      </c>
      <c r="AD199">
        <f t="shared" si="7"/>
        <v>1130</v>
      </c>
      <c r="AE199" t="str">
        <f t="shared" si="8"/>
        <v>Isla Boqueron -3</v>
      </c>
      <c r="AG199" s="218" t="str">
        <f>CONCATENATE(referentes!W466,"(",referentes!T466,")")</f>
        <v>Guachaca(GUA-SZ1-GUA-1)</v>
      </c>
      <c r="AH199" s="219">
        <f>referentes!S466</f>
        <v>40987</v>
      </c>
    </row>
    <row r="200" spans="18:34" x14ac:dyDescent="0.2">
      <c r="R200" t="str">
        <f>IF(AND(referentes!S512&lt;&gt;""    ),(referentes!W512),"")</f>
        <v>Lucho Guerra-1</v>
      </c>
      <c r="Y200" s="188" t="str">
        <f>IF(AND(referentes!U196&lt;&gt;"",          referentes!U196&lt;&gt;96321,    referentes!U196&lt;&gt;96222            ),(referentes!W196),"")</f>
        <v/>
      </c>
      <c r="Z200" s="188">
        <f>referentes!S196</f>
        <v>41795</v>
      </c>
      <c r="AB200">
        <v>194</v>
      </c>
      <c r="AC200">
        <f t="shared" ref="AC200:AC263" si="9">IF(Y199="",0,Y199)</f>
        <v>0</v>
      </c>
      <c r="AD200">
        <f t="shared" ref="AD200:AD263" si="10">IF(AC200=0,MAX($AB$7:$AB$1135)+1,AB200)</f>
        <v>1130</v>
      </c>
      <c r="AE200" t="str">
        <f t="shared" ref="AE200:AE263" si="11">IFERROR(VLOOKUP(SMALL($AD$7:$AD$1135,AB200),$AB$7:$AD$1135,2,FALSE),"X")</f>
        <v>Isla Boqueron-4</v>
      </c>
      <c r="AG200" s="218" t="str">
        <f>CONCATENATE(referentes!W467,"(",referentes!T467,")")</f>
        <v>Guachaca-1(GUA-ZP4-Guachc-1)</v>
      </c>
      <c r="AH200" s="219">
        <f>referentes!S467</f>
        <v>45339</v>
      </c>
    </row>
    <row r="201" spans="18:34" x14ac:dyDescent="0.2">
      <c r="R201" t="str">
        <f>IF(AND(referentes!S841&lt;&gt;""    ),(referentes!W841),"")</f>
        <v xml:space="preserve">Manatíes Playa </v>
      </c>
      <c r="Y201" s="188" t="str">
        <f>IF(AND(referentes!U197&lt;&gt;"",          referentes!U197&lt;&gt;96321,    referentes!U197&lt;&gt;96222            ),(referentes!W197),"")</f>
        <v/>
      </c>
      <c r="Z201" s="188">
        <f>referentes!S197</f>
        <v>41796</v>
      </c>
      <c r="AB201">
        <v>195</v>
      </c>
      <c r="AC201">
        <f t="shared" si="9"/>
        <v>0</v>
      </c>
      <c r="AD201">
        <f t="shared" si="10"/>
        <v>1130</v>
      </c>
      <c r="AE201" t="str">
        <f t="shared" si="11"/>
        <v>Isla Boqueron-5</v>
      </c>
      <c r="AG201" s="218" t="str">
        <f>CONCATENATE(referentes!W468,"(",referentes!T468,")")</f>
        <v>Guachaca-2(GUA-ZP4-Guachc-2)</v>
      </c>
      <c r="AH201" s="219">
        <f>referentes!S468</f>
        <v>45547</v>
      </c>
    </row>
    <row r="202" spans="18:34" x14ac:dyDescent="0.2">
      <c r="R202" t="str">
        <f>IF(AND(referentes!S842&lt;&gt;""    ),(referentes!W842),"")</f>
        <v>Manglar Cispata</v>
      </c>
      <c r="Y202" s="188" t="str">
        <f>IF(AND(referentes!U198&lt;&gt;"",          referentes!U198&lt;&gt;96321,    referentes!U198&lt;&gt;96222            ),(referentes!W198),"")</f>
        <v/>
      </c>
      <c r="Z202" s="188">
        <f>referentes!S198</f>
        <v>41798</v>
      </c>
      <c r="AB202">
        <v>196</v>
      </c>
      <c r="AC202">
        <f t="shared" si="9"/>
        <v>0</v>
      </c>
      <c r="AD202">
        <f t="shared" si="10"/>
        <v>1130</v>
      </c>
      <c r="AE202" t="str">
        <f t="shared" si="11"/>
        <v>Isla Boqueron-6</v>
      </c>
      <c r="AG202" s="218" t="str">
        <f>CONCATENATE(referentes!W469,"(",referentes!T469,")")</f>
        <v>Guadualito(DGUA-ZR3-DG-1)</v>
      </c>
      <c r="AH202" s="219">
        <f>referentes!S469</f>
        <v>45858</v>
      </c>
    </row>
    <row r="203" spans="18:34" x14ac:dyDescent="0.2">
      <c r="R203" t="str">
        <f>IF(AND(referentes!S218&lt;&gt;""    ),(referentes!W218),"")</f>
        <v xml:space="preserve">Puerto Guarreo; Bahía Portete </v>
      </c>
      <c r="Y203" s="188" t="str">
        <f>IF(AND(referentes!U199&lt;&gt;"",          referentes!U199&lt;&gt;96321,    referentes!U199&lt;&gt;96222            ),(referentes!W199),"")</f>
        <v/>
      </c>
      <c r="Z203" s="188">
        <f>referentes!S199</f>
        <v>41809</v>
      </c>
      <c r="AB203">
        <v>197</v>
      </c>
      <c r="AC203">
        <f t="shared" si="9"/>
        <v>0</v>
      </c>
      <c r="AD203">
        <f t="shared" si="10"/>
        <v>1130</v>
      </c>
      <c r="AE203" t="str">
        <f t="shared" si="11"/>
        <v>Jesus Primera</v>
      </c>
      <c r="AG203" s="218" t="str">
        <f>CONCATENATE(referentes!W470,"(",referentes!T470,")")</f>
        <v>Hojas Blancas(esza-ZUS1-Hoblan-1)</v>
      </c>
      <c r="AH203" s="219">
        <f>referentes!S470</f>
        <v>44561</v>
      </c>
    </row>
    <row r="204" spans="18:34" x14ac:dyDescent="0.2">
      <c r="R204" t="str">
        <f>IF(AND(referentes!S349&lt;&gt;""    ),(referentes!W349),"")</f>
        <v>Camarones 1-2</v>
      </c>
      <c r="Y204" s="188" t="str">
        <f>IF(AND(referentes!U200&lt;&gt;"",          referentes!U200&lt;&gt;96321,    referentes!U200&lt;&gt;96222            ),(referentes!W200),"")</f>
        <v/>
      </c>
      <c r="Z204" s="188">
        <f>referentes!S200</f>
        <v>41803</v>
      </c>
      <c r="AB204">
        <v>198</v>
      </c>
      <c r="AC204">
        <f t="shared" si="9"/>
        <v>0</v>
      </c>
      <c r="AD204">
        <f t="shared" si="10"/>
        <v>1130</v>
      </c>
      <c r="AE204" t="str">
        <f t="shared" si="11"/>
        <v>Kilometro 3 -1</v>
      </c>
      <c r="AG204" s="218" t="str">
        <f>CONCATENATE(referentes!W471,"(",referentes!T471,")")</f>
        <v>Humanes Mar(ANCHI-ZR1-AHM-1)</v>
      </c>
      <c r="AH204" s="219">
        <f>referentes!S471</f>
        <v>45852</v>
      </c>
    </row>
    <row r="205" spans="18:34" x14ac:dyDescent="0.2">
      <c r="R205" t="str">
        <f>IF(AND(referentes!S1035&lt;&gt;""    ),(referentes!W1035),"")</f>
        <v>Zona de Preservación</v>
      </c>
      <c r="Y205" s="188" t="str">
        <f>IF(AND(referentes!U201&lt;&gt;"",          referentes!U201&lt;&gt;96321,    referentes!U201&lt;&gt;96222            ),(referentes!W201),"")</f>
        <v/>
      </c>
      <c r="Z205" s="188">
        <f>referentes!S201</f>
        <v>41794</v>
      </c>
      <c r="AB205">
        <v>199</v>
      </c>
      <c r="AC205">
        <f t="shared" si="9"/>
        <v>0</v>
      </c>
      <c r="AD205">
        <f t="shared" si="10"/>
        <v>1130</v>
      </c>
      <c r="AE205" t="str">
        <f t="shared" si="11"/>
        <v>Kilometro 3-2</v>
      </c>
      <c r="AG205" s="218" t="str">
        <f>CONCATENATE(referentes!W472,"(",referentes!T472,")")</f>
        <v>Ingesa(BCAR-ZP1-Ingesa-1)</v>
      </c>
      <c r="AH205" s="219">
        <f>referentes!S472</f>
        <v>44609</v>
      </c>
    </row>
    <row r="206" spans="18:34" x14ac:dyDescent="0.2">
      <c r="R206" t="str">
        <f>IF(AND(referentes!S1036&lt;&gt;""    ),(referentes!W1036),"")</f>
        <v>Zona de Preservación</v>
      </c>
      <c r="Y206" s="188" t="str">
        <f>IF(AND(referentes!U202&lt;&gt;"",          referentes!U202&lt;&gt;96321,    referentes!U202&lt;&gt;96222            ),(referentes!W202),"")</f>
        <v/>
      </c>
      <c r="Z206" s="188">
        <f>referentes!S202</f>
        <v>41804</v>
      </c>
      <c r="AB206">
        <v>200</v>
      </c>
      <c r="AC206">
        <f t="shared" si="9"/>
        <v>0</v>
      </c>
      <c r="AD206">
        <f t="shared" si="10"/>
        <v>1130</v>
      </c>
      <c r="AE206" t="str">
        <f t="shared" si="11"/>
        <v>Kilómetro 22 -1</v>
      </c>
      <c r="AG206" s="218" t="str">
        <f>CONCATENATE(referentes!W473,"(",referentes!T473,")")</f>
        <v>Isla Boqueron -1(CGSM-SZ1-IBoqrn-1)</v>
      </c>
      <c r="AH206" s="219">
        <f>referentes!S473</f>
        <v>45281</v>
      </c>
    </row>
    <row r="207" spans="18:34" x14ac:dyDescent="0.2">
      <c r="R207" t="str">
        <f>IF(AND(referentes!S351&lt;&gt;""    ),(referentes!W351),"")</f>
        <v>Camarones 2-2</v>
      </c>
      <c r="Y207" s="188" t="str">
        <f>IF(AND(referentes!U203&lt;&gt;"",          referentes!U203&lt;&gt;96321,    referentes!U203&lt;&gt;96222            ),(referentes!W203),"")</f>
        <v/>
      </c>
      <c r="Z207" s="188">
        <f>referentes!S203</f>
        <v>41813</v>
      </c>
      <c r="AB207">
        <v>201</v>
      </c>
      <c r="AC207">
        <f t="shared" si="9"/>
        <v>0</v>
      </c>
      <c r="AD207">
        <f t="shared" si="10"/>
        <v>1130</v>
      </c>
      <c r="AE207" t="str">
        <f t="shared" si="11"/>
        <v>Kilómetro 22 -2</v>
      </c>
      <c r="AG207" s="218" t="str">
        <f>CONCATENATE(referentes!W474,"(",referentes!T474,")")</f>
        <v>Isla Boqueron -2(CGSM-SZ1-IBoqrn-2)</v>
      </c>
      <c r="AH207" s="219">
        <f>referentes!S474</f>
        <v>45283</v>
      </c>
    </row>
    <row r="208" spans="18:34" x14ac:dyDescent="0.2">
      <c r="R208" t="str">
        <f>IF(AND(referentes!S554&lt;&gt;""    ),(referentes!W554),"")</f>
        <v>Parche SO -2</v>
      </c>
      <c r="Y208" s="188" t="str">
        <f>IF(AND(referentes!U204&lt;&gt;"",          referentes!U204&lt;&gt;96321,    referentes!U204&lt;&gt;96222            ),(referentes!W204),"")</f>
        <v/>
      </c>
      <c r="Z208" s="188">
        <f>referentes!S204</f>
        <v>41797</v>
      </c>
      <c r="AB208">
        <v>202</v>
      </c>
      <c r="AC208">
        <f t="shared" si="9"/>
        <v>0</v>
      </c>
      <c r="AD208">
        <f t="shared" si="10"/>
        <v>1130</v>
      </c>
      <c r="AE208" t="str">
        <f t="shared" si="11"/>
        <v>Kilómetro 22 -3</v>
      </c>
      <c r="AG208" s="218" t="str">
        <f>CONCATENATE(referentes!W475,"(",referentes!T475,")")</f>
        <v>Isla Boqueron -3(CGSM-SZ1-IBoqrn-3)</v>
      </c>
      <c r="AH208" s="219">
        <f>referentes!S475</f>
        <v>45285</v>
      </c>
    </row>
    <row r="209" spans="18:34" x14ac:dyDescent="0.2">
      <c r="R209" t="str">
        <f>IF(AND(referentes!S555&lt;&gt;""    ),(referentes!W555),"")</f>
        <v>Pasacaballos</v>
      </c>
      <c r="Y209" s="188" t="str">
        <f>IF(AND(referentes!U205&lt;&gt;"",          referentes!U205&lt;&gt;96321,    referentes!U205&lt;&gt;96222            ),(referentes!W205),"")</f>
        <v/>
      </c>
      <c r="Z209" s="188">
        <f>referentes!S205</f>
        <v>42304</v>
      </c>
      <c r="AB209">
        <v>203</v>
      </c>
      <c r="AC209">
        <f t="shared" si="9"/>
        <v>0</v>
      </c>
      <c r="AD209">
        <f t="shared" si="10"/>
        <v>1130</v>
      </c>
      <c r="AE209" t="str">
        <f t="shared" si="11"/>
        <v>LAGO</v>
      </c>
      <c r="AG209" s="218" t="str">
        <f>CONCATENATE(referentes!W476,"(",referentes!T476,")")</f>
        <v>Isla Boqueron-4(CGSM-SZ1-IBoqrn-4)</v>
      </c>
      <c r="AH209" s="219">
        <f>referentes!S476</f>
        <v>45555</v>
      </c>
    </row>
    <row r="210" spans="18:34" x14ac:dyDescent="0.2">
      <c r="R210" t="str">
        <f>IF(AND(referentes!S1160&lt;&gt;""    ),(referentes!W1160),"")</f>
        <v>Zona de Uso Sostenible</v>
      </c>
      <c r="Y210" s="188" t="str">
        <f>IF(AND(referentes!U206&lt;&gt;"",          referentes!U206&lt;&gt;96321,    referentes!U206&lt;&gt;96222            ),(referentes!W206),"")</f>
        <v/>
      </c>
      <c r="Z210" s="188">
        <f>referentes!S206</f>
        <v>41201</v>
      </c>
      <c r="AB210">
        <v>204</v>
      </c>
      <c r="AC210">
        <f t="shared" si="9"/>
        <v>0</v>
      </c>
      <c r="AD210">
        <f t="shared" si="10"/>
        <v>1130</v>
      </c>
      <c r="AE210" t="str">
        <f t="shared" si="11"/>
        <v>La Alberca</v>
      </c>
      <c r="AG210" s="218" t="str">
        <f>CONCATENATE(referentes!W477,"(",referentes!T477,")")</f>
        <v>Isla Boqueron-5(CGSM-SZ1-IBoqrn-5)</v>
      </c>
      <c r="AH210" s="219">
        <f>referentes!S477</f>
        <v>45557</v>
      </c>
    </row>
    <row r="211" spans="18:34" x14ac:dyDescent="0.2">
      <c r="R211" t="str">
        <f>IF(AND(referentes!S453&lt;&gt;""    ),(referentes!W453),"")</f>
        <v>Estero Aguacate-1</v>
      </c>
      <c r="Y211" s="188" t="str">
        <f>IF(AND(referentes!U207&lt;&gt;"",          referentes!U207&lt;&gt;96321,    referentes!U207&lt;&gt;96222            ),(referentes!W207),"")</f>
        <v/>
      </c>
      <c r="Z211" s="188">
        <f>referentes!S207</f>
        <v>41202</v>
      </c>
      <c r="AB211">
        <v>205</v>
      </c>
      <c r="AC211">
        <f t="shared" si="9"/>
        <v>0</v>
      </c>
      <c r="AD211">
        <f t="shared" si="10"/>
        <v>1130</v>
      </c>
      <c r="AE211" t="str">
        <f t="shared" si="11"/>
        <v>La Boquilla</v>
      </c>
      <c r="AG211" s="218" t="str">
        <f>CONCATENATE(referentes!W478,"(",referentes!T478,")")</f>
        <v>Isla Boqueron-6(CGSM-SZ1-IBoqrn-6)</v>
      </c>
      <c r="AH211" s="219">
        <f>referentes!S478</f>
        <v>45559</v>
      </c>
    </row>
    <row r="212" spans="18:34" x14ac:dyDescent="0.2">
      <c r="R212" t="str">
        <f>IF(AND(referentes!S601&lt;&gt;""    ),(referentes!W601),"")</f>
        <v>Rio Sevilla -1</v>
      </c>
      <c r="Y212" s="188" t="str">
        <f>IF(AND(referentes!U208&lt;&gt;"",          referentes!U208&lt;&gt;96321,    referentes!U208&lt;&gt;96222            ),(referentes!W208),"")</f>
        <v/>
      </c>
      <c r="Z212" s="188">
        <f>referentes!S208</f>
        <v>42488</v>
      </c>
      <c r="AB212">
        <v>206</v>
      </c>
      <c r="AC212">
        <f t="shared" si="9"/>
        <v>0</v>
      </c>
      <c r="AD212">
        <f t="shared" si="10"/>
        <v>1130</v>
      </c>
      <c r="AE212" t="str">
        <f t="shared" si="11"/>
        <v>La Calle</v>
      </c>
      <c r="AG212" s="218" t="str">
        <f>CONCATENATE(referentes!W479,"(",referentes!T479,")")</f>
        <v>Jesus Primera(BCIS,EST-ZUS1-Jesús primera -1)</v>
      </c>
      <c r="AH212" s="219">
        <f>referentes!S479</f>
        <v>45151</v>
      </c>
    </row>
    <row r="213" spans="18:34" x14ac:dyDescent="0.2">
      <c r="R213" t="str">
        <f>IF(AND(referentes!S567&lt;&gt;""    ),(referentes!W567),"")</f>
        <v>Punta Caricari</v>
      </c>
      <c r="Y213" s="188" t="str">
        <f>IF(AND(referentes!U209&lt;&gt;"",          referentes!U209&lt;&gt;96321,    referentes!U209&lt;&gt;96222            ),(referentes!W209),"")</f>
        <v/>
      </c>
      <c r="Z213" s="188">
        <f>referentes!S209</f>
        <v>42145</v>
      </c>
      <c r="AB213">
        <v>207</v>
      </c>
      <c r="AC213">
        <f t="shared" si="9"/>
        <v>0</v>
      </c>
      <c r="AD213">
        <f t="shared" si="10"/>
        <v>1130</v>
      </c>
      <c r="AE213" t="str">
        <f t="shared" si="11"/>
        <v>La Camaronera</v>
      </c>
      <c r="AG213" s="218" t="str">
        <f>CONCATENATE(referentes!W480,"(",referentes!T480,")")</f>
        <v>Jhon Mangrove parcela circular-3(Jhon Mangrove PPC-1)</v>
      </c>
      <c r="AH213" s="219">
        <f>referentes!S480</f>
        <v>55572</v>
      </c>
    </row>
    <row r="214" spans="18:34" x14ac:dyDescent="0.2">
      <c r="R214" t="str">
        <f>IF(AND(referentes!S568&lt;&gt;""    ),(referentes!W568),"")</f>
        <v>Punta Caricari</v>
      </c>
      <c r="Y214" s="188" t="str">
        <f>IF(AND(referentes!U210&lt;&gt;"",          referentes!U210&lt;&gt;96321,    referentes!U210&lt;&gt;96222            ),(referentes!W210),"")</f>
        <v/>
      </c>
      <c r="Z214" s="188">
        <f>referentes!S210</f>
        <v>41789</v>
      </c>
      <c r="AB214">
        <v>208</v>
      </c>
      <c r="AC214">
        <f t="shared" si="9"/>
        <v>0</v>
      </c>
      <c r="AD214">
        <f t="shared" si="10"/>
        <v>1130</v>
      </c>
      <c r="AE214" t="str">
        <f t="shared" si="11"/>
        <v>La Cuenca</v>
      </c>
      <c r="AG214" s="218" t="str">
        <f>CONCATENATE(referentes!W481,"(",referentes!T481,")")</f>
        <v>Kilometro 3 -1(NAVI-ZP1-KM3-1)</v>
      </c>
      <c r="AH214" s="219">
        <f>referentes!S481</f>
        <v>43665</v>
      </c>
    </row>
    <row r="215" spans="18:34" x14ac:dyDescent="0.2">
      <c r="R215" t="str">
        <f>IF(AND(referentes!S290&lt;&gt;""    ),(referentes!W290),"")</f>
        <v>Arroyo Plata-1</v>
      </c>
      <c r="Y215" s="188" t="str">
        <f>IF(AND(referentes!U211&lt;&gt;"",          referentes!U211&lt;&gt;96321,    referentes!U211&lt;&gt;96222            ),(referentes!W211),"")</f>
        <v/>
      </c>
      <c r="Z215" s="188">
        <f>referentes!S211</f>
        <v>41647</v>
      </c>
      <c r="AB215">
        <v>209</v>
      </c>
      <c r="AC215">
        <f t="shared" si="9"/>
        <v>0</v>
      </c>
      <c r="AD215">
        <f t="shared" si="10"/>
        <v>1130</v>
      </c>
      <c r="AE215" t="str">
        <f t="shared" si="11"/>
        <v>La Flotante</v>
      </c>
      <c r="AG215" s="218" t="str">
        <f>CONCATENATE(referentes!W482,"(",referentes!T482,")")</f>
        <v>Kilometro 3-2(NAVI-ZP1-KM3-2)</v>
      </c>
      <c r="AH215" s="219">
        <f>referentes!S482</f>
        <v>43765</v>
      </c>
    </row>
    <row r="216" spans="18:34" x14ac:dyDescent="0.2">
      <c r="R216" t="str">
        <f>IF(AND(referentes!S775&lt;&gt;""    ),(referentes!W775),"")</f>
        <v>Don Diego</v>
      </c>
      <c r="Y216" s="188" t="str">
        <f>IF(AND(referentes!U212&lt;&gt;"",          referentes!U212&lt;&gt;96321,    referentes!U212&lt;&gt;96222            ),(referentes!W212),"")</f>
        <v/>
      </c>
      <c r="Z216" s="188">
        <f>referentes!S212</f>
        <v>41642</v>
      </c>
      <c r="AB216">
        <v>210</v>
      </c>
      <c r="AC216">
        <f t="shared" si="9"/>
        <v>0</v>
      </c>
      <c r="AD216">
        <f t="shared" si="10"/>
        <v>1130</v>
      </c>
      <c r="AE216" t="str">
        <f t="shared" si="11"/>
        <v>La Piedrecita</v>
      </c>
      <c r="AG216" s="218" t="str">
        <f>CONCATENATE(referentes!W483,"(",referentes!T483,")")</f>
        <v>Kilómetro 22 -1(VIPIS-SZ1-KM22-1)</v>
      </c>
      <c r="AH216" s="219">
        <f>referentes!S483</f>
        <v>45907</v>
      </c>
    </row>
    <row r="217" spans="18:34" x14ac:dyDescent="0.2">
      <c r="R217" t="str">
        <f>IF(AND(referentes!S777&lt;&gt;""    ),(referentes!W777),"")</f>
        <v>Don Diego</v>
      </c>
      <c r="Y217" s="188" t="str">
        <f>IF(AND(referentes!U213&lt;&gt;"",          referentes!U213&lt;&gt;96321,    referentes!U213&lt;&gt;96222            ),(referentes!W213),"")</f>
        <v/>
      </c>
      <c r="Z217" s="188">
        <f>referentes!S213</f>
        <v>42049</v>
      </c>
      <c r="AB217">
        <v>211</v>
      </c>
      <c r="AC217">
        <f t="shared" si="9"/>
        <v>0</v>
      </c>
      <c r="AD217">
        <f t="shared" si="10"/>
        <v>1130</v>
      </c>
      <c r="AE217" t="str">
        <f t="shared" si="11"/>
        <v>La Raya</v>
      </c>
      <c r="AG217" s="218" t="str">
        <f>CONCATENATE(referentes!W484,"(",referentes!T484,")")</f>
        <v>Kilómetro 22 -2(VIPIS-SZ1-KM22-2)</v>
      </c>
      <c r="AH217" s="219">
        <f>referentes!S484</f>
        <v>45910</v>
      </c>
    </row>
    <row r="218" spans="18:34" x14ac:dyDescent="0.2">
      <c r="R218" t="str">
        <f>IF(AND(referentes!S904&lt;&gt;""    ),(referentes!W904),"")</f>
        <v>Río Suriqui</v>
      </c>
      <c r="Y218" s="188" t="str">
        <f>IF(AND(referentes!U214&lt;&gt;"",          referentes!U214&lt;&gt;96321,    referentes!U214&lt;&gt;96222            ),(referentes!W214),"")</f>
        <v/>
      </c>
      <c r="Z218" s="188">
        <f>referentes!S214</f>
        <v>41053</v>
      </c>
      <c r="AB218">
        <v>212</v>
      </c>
      <c r="AC218">
        <f t="shared" si="9"/>
        <v>0</v>
      </c>
      <c r="AD218">
        <f t="shared" si="10"/>
        <v>1130</v>
      </c>
      <c r="AE218" t="str">
        <f t="shared" si="11"/>
        <v>La Raya-2</v>
      </c>
      <c r="AG218" s="218" t="str">
        <f>CONCATENATE(referentes!W485,"(",referentes!T485,")")</f>
        <v>Kilómetro 22 -3(VIPIS-SZ1-KM22-3)</v>
      </c>
      <c r="AH218" s="219">
        <f>referentes!S485</f>
        <v>45912</v>
      </c>
    </row>
    <row r="219" spans="18:34" x14ac:dyDescent="0.2">
      <c r="R219" t="str">
        <f>IF(AND(referentes!S778&lt;&gt;""    ),(referentes!W778),"")</f>
        <v>ESTERO EL MUERTO</v>
      </c>
      <c r="Y219" s="188" t="str">
        <f>IF(AND(referentes!U215&lt;&gt;"",          referentes!U215&lt;&gt;96321,    referentes!U215&lt;&gt;96222            ),(referentes!W215),"")</f>
        <v/>
      </c>
      <c r="Z219" s="188">
        <f>referentes!S215</f>
        <v>40989</v>
      </c>
      <c r="AB219">
        <v>213</v>
      </c>
      <c r="AC219">
        <f t="shared" si="9"/>
        <v>0</v>
      </c>
      <c r="AD219">
        <f t="shared" si="10"/>
        <v>1130</v>
      </c>
      <c r="AE219" t="str">
        <f t="shared" si="11"/>
        <v>La Raya-3</v>
      </c>
      <c r="AG219" s="218" t="str">
        <f>CONCATENATE(referentes!W486,"(",referentes!T486,")")</f>
        <v>LAGO(OBRE;CHA-SZ1-LAGO-1)</v>
      </c>
      <c r="AH219" s="219">
        <f>referentes!S486</f>
        <v>49587</v>
      </c>
    </row>
    <row r="220" spans="18:34" x14ac:dyDescent="0.2">
      <c r="R220" t="str">
        <f>IF(AND(referentes!S606&lt;&gt;""    ),(referentes!W606),"")</f>
        <v>Rio Toribio-3</v>
      </c>
      <c r="Y220" s="188" t="str">
        <f>IF(AND(referentes!U216&lt;&gt;"",          referentes!U216&lt;&gt;96321,    referentes!U216&lt;&gt;96222            ),(referentes!W216),"")</f>
        <v/>
      </c>
      <c r="Z220" s="188">
        <f>referentes!S216</f>
        <v>41173</v>
      </c>
      <c r="AB220">
        <v>214</v>
      </c>
      <c r="AC220">
        <f t="shared" si="9"/>
        <v>0</v>
      </c>
      <c r="AD220">
        <f t="shared" si="10"/>
        <v>1130</v>
      </c>
      <c r="AE220" t="str">
        <f t="shared" si="11"/>
        <v>La Revuelta -2</v>
      </c>
      <c r="AG220" s="218" t="str">
        <f>CONCATENATE(referentes!W487,"(",referentes!T487,")")</f>
        <v>La Alberca(BCIS,EST-ZUS1-la alberca-1)</v>
      </c>
      <c r="AH220" s="219">
        <f>referentes!S487</f>
        <v>45139</v>
      </c>
    </row>
    <row r="221" spans="18:34" x14ac:dyDescent="0.2">
      <c r="R221" t="str">
        <f>IF(AND(referentes!S592&lt;&gt;""    ),(referentes!W592),"")</f>
        <v>Rincon Sur -2</v>
      </c>
      <c r="Y221" s="188" t="str">
        <f>IF(AND(referentes!U217&lt;&gt;"",          referentes!U217&lt;&gt;96321,    referentes!U217&lt;&gt;96222            ),(referentes!W217),"")</f>
        <v/>
      </c>
      <c r="Z221" s="188">
        <f>referentes!S217</f>
        <v>42050</v>
      </c>
      <c r="AB221">
        <v>215</v>
      </c>
      <c r="AC221">
        <f t="shared" si="9"/>
        <v>0</v>
      </c>
      <c r="AD221">
        <f t="shared" si="10"/>
        <v>1130</v>
      </c>
      <c r="AE221" t="str">
        <f t="shared" si="11"/>
        <v>La Revuelta-1</v>
      </c>
      <c r="AG221" s="218" t="str">
        <f>CONCATENATE(referentes!W488,"(",referentes!T488,")")</f>
        <v>La Boquilla(CBOQ-ZR1-BOQU-1)</v>
      </c>
      <c r="AH221" s="219">
        <f>referentes!S488</f>
        <v>42198</v>
      </c>
    </row>
    <row r="222" spans="18:34" x14ac:dyDescent="0.2">
      <c r="R222" t="str">
        <f>IF(AND(referentes!S703&lt;&gt;""    ),(referentes!W703),"")</f>
        <v>Bocas de Curay</v>
      </c>
      <c r="Y222" s="188" t="str">
        <f>IF(AND(referentes!U218&lt;&gt;"",          referentes!U218&lt;&gt;96321,    referentes!U218&lt;&gt;96222            ),(referentes!W218),"")</f>
        <v/>
      </c>
      <c r="Z222" s="188">
        <f>referentes!S218</f>
        <v>41055</v>
      </c>
      <c r="AB222">
        <v>216</v>
      </c>
      <c r="AC222">
        <f t="shared" si="9"/>
        <v>0</v>
      </c>
      <c r="AD222">
        <f t="shared" si="10"/>
        <v>1130</v>
      </c>
      <c r="AE222" t="str">
        <f t="shared" si="11"/>
        <v>La Zona</v>
      </c>
      <c r="AG222" s="218" t="str">
        <f>CONCATENATE(referentes!W489,"(",referentes!T489,")")</f>
        <v>La Calle(JURA-ZP1-Laca-1)</v>
      </c>
      <c r="AH222" s="219">
        <f>referentes!S489</f>
        <v>45579</v>
      </c>
    </row>
    <row r="223" spans="18:34" x14ac:dyDescent="0.2">
      <c r="R223" t="str">
        <f>IF(AND(referentes!S697&lt;&gt;""    ),(referentes!W697),"")</f>
        <v>Boca Pulumana</v>
      </c>
      <c r="Y223" s="188" t="str">
        <f>IF(AND(referentes!U219&lt;&gt;"",          referentes!U219&lt;&gt;96321,    referentes!U219&lt;&gt;96222            ),(referentes!W219),"")</f>
        <v/>
      </c>
      <c r="Z223" s="188">
        <f>referentes!S219</f>
        <v>40875</v>
      </c>
      <c r="AB223">
        <v>217</v>
      </c>
      <c r="AC223">
        <f t="shared" si="9"/>
        <v>0</v>
      </c>
      <c r="AD223">
        <f t="shared" si="10"/>
        <v>1130</v>
      </c>
      <c r="AE223" t="str">
        <f t="shared" si="11"/>
        <v>Lagartero</v>
      </c>
      <c r="AG223" s="218" t="str">
        <f>CONCATENATE(referentes!W490,"(",referentes!T490,")")</f>
        <v>La Camaronera(BCIS,EST-ZR1-camaronera-1)</v>
      </c>
      <c r="AH223" s="219">
        <f>referentes!S490</f>
        <v>45133</v>
      </c>
    </row>
    <row r="224" spans="18:34" x14ac:dyDescent="0.2">
      <c r="R224" t="str">
        <f>IF(AND(referentes!S737&lt;&gt;""    ),(referentes!W737),"")</f>
        <v>Caño Tijo</v>
      </c>
      <c r="Y224" s="188" t="str">
        <f>IF(AND(referentes!U220&lt;&gt;"",          referentes!U220&lt;&gt;96321,    referentes!U220&lt;&gt;96222            ),(referentes!W220),"")</f>
        <v/>
      </c>
      <c r="Z224" s="188">
        <f>referentes!S220</f>
        <v>42133</v>
      </c>
      <c r="AB224">
        <v>218</v>
      </c>
      <c r="AC224">
        <f t="shared" si="9"/>
        <v>0</v>
      </c>
      <c r="AD224">
        <f t="shared" si="10"/>
        <v>1130</v>
      </c>
      <c r="AE224" t="str">
        <f t="shared" si="11"/>
        <v>Laguna Pulumana 2</v>
      </c>
      <c r="AG224" s="218" t="str">
        <f>CONCATENATE(referentes!W491,"(",referentes!T491,")")</f>
        <v>La Cuenca(BCIS,EST-ZUS6-la cuenca-1)</v>
      </c>
      <c r="AH224" s="219">
        <f>referentes!S491</f>
        <v>45347</v>
      </c>
    </row>
    <row r="225" spans="18:34" x14ac:dyDescent="0.2">
      <c r="R225" t="str">
        <f>IF(AND(referentes!S698&lt;&gt;""    ),(referentes!W698),"")</f>
        <v>Boca Vieja</v>
      </c>
      <c r="Y225" s="188" t="str">
        <f>IF(AND(referentes!U221&lt;&gt;"",          referentes!U221&lt;&gt;96321,    referentes!U221&lt;&gt;96222            ),(referentes!W221),"")</f>
        <v/>
      </c>
      <c r="Z225" s="188">
        <f>referentes!S221</f>
        <v>41622</v>
      </c>
      <c r="AB225">
        <v>219</v>
      </c>
      <c r="AC225">
        <f t="shared" si="9"/>
        <v>0</v>
      </c>
      <c r="AD225">
        <f t="shared" si="10"/>
        <v>1130</v>
      </c>
      <c r="AE225" t="str">
        <f t="shared" si="11"/>
        <v>Laguna Pulumana 2-1</v>
      </c>
      <c r="AG225" s="218" t="str">
        <f>CONCATENATE(referentes!W492,"(",referentes!T492,")")</f>
        <v>La Flotante(BCIS,EST-ZUS1-la flotante-1)</v>
      </c>
      <c r="AH225" s="219">
        <f>referentes!S492</f>
        <v>45586</v>
      </c>
    </row>
    <row r="226" spans="18:34" x14ac:dyDescent="0.2">
      <c r="R226" t="str">
        <f>IF(AND(referentes!S700&lt;&gt;""    ),(referentes!W700),"")</f>
        <v>Bocana CVC</v>
      </c>
      <c r="Y226" s="188" t="str">
        <f>IF(AND(referentes!U222&lt;&gt;"",          referentes!U222&lt;&gt;96321,    referentes!U222&lt;&gt;96222            ),(referentes!W222),"")</f>
        <v/>
      </c>
      <c r="Z226" s="188">
        <f>referentes!S222</f>
        <v>41783</v>
      </c>
      <c r="AB226">
        <v>220</v>
      </c>
      <c r="AC226">
        <f t="shared" si="9"/>
        <v>0</v>
      </c>
      <c r="AD226">
        <f t="shared" si="10"/>
        <v>1130</v>
      </c>
      <c r="AE226" t="str">
        <f t="shared" si="11"/>
        <v>Laguna Pulumana 3-1</v>
      </c>
      <c r="AG226" s="218" t="str">
        <f>CONCATENATE(referentes!W493,"(",referentes!T493,")")</f>
        <v>La Piedrecita(NAVI-ZP1-ALP-2)</v>
      </c>
      <c r="AH226" s="219">
        <f>referentes!S493</f>
        <v>43763</v>
      </c>
    </row>
    <row r="227" spans="18:34" x14ac:dyDescent="0.2">
      <c r="R227" t="str">
        <f>IF(AND(referentes!S374&lt;&gt;""    ),(referentes!W374),"")</f>
        <v>Caño Matuna-1</v>
      </c>
      <c r="Y227" s="188" t="str">
        <f>IF(AND(referentes!U223&lt;&gt;"",          referentes!U223&lt;&gt;96321,    referentes!U223&lt;&gt;96222            ),(referentes!W223),"")</f>
        <v/>
      </c>
      <c r="Z227" s="188">
        <f>referentes!S223</f>
        <v>42136</v>
      </c>
      <c r="AB227">
        <v>221</v>
      </c>
      <c r="AC227">
        <f t="shared" si="9"/>
        <v>0</v>
      </c>
      <c r="AD227">
        <f t="shared" si="10"/>
        <v>1130</v>
      </c>
      <c r="AE227" t="str">
        <f t="shared" si="11"/>
        <v>Laguna Pulumana 3-2</v>
      </c>
      <c r="AG227" s="218" t="str">
        <f>CONCATENATE(referentes!W494,"(",referentes!T494,")")</f>
        <v>La Raya(LRAY-ZR1-LRA-1)</v>
      </c>
      <c r="AH227" s="219">
        <f>referentes!S494</f>
        <v>41384</v>
      </c>
    </row>
    <row r="228" spans="18:34" x14ac:dyDescent="0.2">
      <c r="R228" t="str">
        <f>IF(AND(referentes!S749&lt;&gt;""    ),(referentes!W749),"")</f>
        <v>Chichiman</v>
      </c>
      <c r="Y228" s="188" t="str">
        <f>IF(AND(referentes!U224&lt;&gt;"",          referentes!U224&lt;&gt;96321,    referentes!U224&lt;&gt;96222            ),(referentes!W224),"")</f>
        <v/>
      </c>
      <c r="Z228" s="188">
        <f>referentes!S224</f>
        <v>41771</v>
      </c>
      <c r="AB228">
        <v>222</v>
      </c>
      <c r="AC228">
        <f t="shared" si="9"/>
        <v>0</v>
      </c>
      <c r="AD228">
        <f t="shared" si="10"/>
        <v>1130</v>
      </c>
      <c r="AE228" t="str">
        <f t="shared" si="11"/>
        <v>Laguna Salada</v>
      </c>
      <c r="AG228" s="218" t="str">
        <f>CONCATENATE(referentes!W495,"(",referentes!T495,")")</f>
        <v>La Raya-2(LRAY-ZR1-LRA-2)</v>
      </c>
      <c r="AH228" s="219">
        <f>referentes!S495</f>
        <v>41386</v>
      </c>
    </row>
    <row r="229" spans="18:34" x14ac:dyDescent="0.2">
      <c r="R229" t="str">
        <f>IF(AND(referentes!S836&lt;&gt;""    ),(referentes!W836),"")</f>
        <v>ML</v>
      </c>
      <c r="Y229" s="188" t="str">
        <f>IF(AND(referentes!U225&lt;&gt;"",          referentes!U225&lt;&gt;96321,    referentes!U225&lt;&gt;96222            ),(referentes!W225),"")</f>
        <v/>
      </c>
      <c r="Z229" s="188">
        <f>referentes!S225</f>
        <v>42147</v>
      </c>
      <c r="AB229">
        <v>223</v>
      </c>
      <c r="AC229">
        <f t="shared" si="9"/>
        <v>0</v>
      </c>
      <c r="AD229">
        <f t="shared" si="10"/>
        <v>1130</v>
      </c>
      <c r="AE229" t="str">
        <f t="shared" si="11"/>
        <v>Laguna San Agustin</v>
      </c>
      <c r="AG229" s="218" t="str">
        <f>CONCATENATE(referentes!W496,"(",referentes!T496,")")</f>
        <v>La Raya-3(LRAY-ZR1-LRA-3)</v>
      </c>
      <c r="AH229" s="219">
        <f>referentes!S496</f>
        <v>41388</v>
      </c>
    </row>
    <row r="230" spans="18:34" x14ac:dyDescent="0.2">
      <c r="R230" t="str">
        <f>IF(AND(referentes!S837&lt;&gt;""    ),(referentes!W837),"")</f>
        <v>Mallorquin Playa</v>
      </c>
      <c r="Y230" s="188" t="str">
        <f>IF(AND(referentes!U226&lt;&gt;"",          referentes!U226&lt;&gt;96321,    referentes!U226&lt;&gt;96222            ),(referentes!W226),"")</f>
        <v/>
      </c>
      <c r="Z230" s="188">
        <f>referentes!S226</f>
        <v>44397</v>
      </c>
      <c r="AB230">
        <v>224</v>
      </c>
      <c r="AC230">
        <f t="shared" si="9"/>
        <v>0</v>
      </c>
      <c r="AD230">
        <f t="shared" si="10"/>
        <v>1130</v>
      </c>
      <c r="AE230" t="str">
        <f t="shared" si="11"/>
        <v>Laguna San Agustín</v>
      </c>
      <c r="AG230" s="218" t="str">
        <f>CONCATENATE(referentes!W497,"(",referentes!T497,")")</f>
        <v>La Revuelta -2(NAVI-ZP1-LR-2)</v>
      </c>
      <c r="AH230" s="219">
        <f>referentes!S497</f>
        <v>43761</v>
      </c>
    </row>
    <row r="231" spans="18:34" x14ac:dyDescent="0.2">
      <c r="R231" t="str">
        <f>IF(AND(referentes!S1025&lt;&gt;""    ),(referentes!W1025),"")</f>
        <v>Zona de Preservación</v>
      </c>
      <c r="Y231" s="188" t="str">
        <f>IF(AND(referentes!U227&lt;&gt;"",          referentes!U227&lt;&gt;96321,    referentes!U227&lt;&gt;96222            ),(referentes!W227),"")</f>
        <v/>
      </c>
      <c r="Z231" s="188">
        <f>referentes!S227</f>
        <v>42216</v>
      </c>
      <c r="AB231">
        <v>225</v>
      </c>
      <c r="AC231">
        <f t="shared" si="9"/>
        <v>0</v>
      </c>
      <c r="AD231">
        <f t="shared" si="10"/>
        <v>1130</v>
      </c>
      <c r="AE231" t="str">
        <f t="shared" si="11"/>
        <v>Las Piedras-1</v>
      </c>
      <c r="AG231" s="218" t="str">
        <f>CONCATENATE(referentes!W498,"(",referentes!T498,")")</f>
        <v>La Revuelta-1(NAVI-ZP1-LR-1)</v>
      </c>
      <c r="AH231" s="219">
        <f>referentes!S498</f>
        <v>43659</v>
      </c>
    </row>
    <row r="232" spans="18:34" x14ac:dyDescent="0.2">
      <c r="R232" t="str">
        <f>IF(AND(referentes!S1026&lt;&gt;""    ),(referentes!W1026),"")</f>
        <v>Zona de Preservación</v>
      </c>
      <c r="Y232" s="188" t="str">
        <f>IF(AND(referentes!U228&lt;&gt;"",          referentes!U228&lt;&gt;96321,    referentes!U228&lt;&gt;96222            ),(referentes!W228),"")</f>
        <v/>
      </c>
      <c r="Z232" s="188">
        <f>referentes!S228</f>
        <v>42221</v>
      </c>
      <c r="AB232">
        <v>226</v>
      </c>
      <c r="AC232">
        <f t="shared" si="9"/>
        <v>0</v>
      </c>
      <c r="AD232">
        <f t="shared" si="10"/>
        <v>1130</v>
      </c>
      <c r="AE232" t="str">
        <f t="shared" si="11"/>
        <v>Las Quintas -2</v>
      </c>
      <c r="AG232" s="218" t="str">
        <f>CONCATENATE(referentes!W499,"(",referentes!T499,")")</f>
        <v>La Zona(BCIS,EST,SAL-ZUS1-ZON-1)</v>
      </c>
      <c r="AH232" s="219">
        <f>referentes!S499</f>
        <v>42099</v>
      </c>
    </row>
    <row r="233" spans="18:34" x14ac:dyDescent="0.2">
      <c r="R233" t="str">
        <f>IF(AND(referentes!S704&lt;&gt;""    ),(referentes!W704),"")</f>
        <v>Bocon</v>
      </c>
      <c r="Y233" s="188" t="str">
        <f>IF(AND(referentes!U229&lt;&gt;"",          referentes!U229&lt;&gt;96321,    referentes!U229&lt;&gt;96222            ),(referentes!W229),"")</f>
        <v/>
      </c>
      <c r="Z233" s="188">
        <f>referentes!S229</f>
        <v>41726</v>
      </c>
      <c r="AB233">
        <v>227</v>
      </c>
      <c r="AC233">
        <f t="shared" si="9"/>
        <v>0</v>
      </c>
      <c r="AD233">
        <f t="shared" si="10"/>
        <v>1130</v>
      </c>
      <c r="AE233" t="str">
        <f t="shared" si="11"/>
        <v>Las Quintas-1</v>
      </c>
      <c r="AG233" s="218" t="str">
        <f>CONCATENATE(referentes!W500,"(",referentes!T500,")")</f>
        <v>Lagartero(TIMB-ZUS1-LARGAR-1)</v>
      </c>
      <c r="AH233" s="219">
        <f>referentes!S500</f>
        <v>45484</v>
      </c>
    </row>
    <row r="234" spans="18:34" x14ac:dyDescent="0.2">
      <c r="R234" t="str">
        <f>IF(AND(referentes!S588&lt;&gt;""    ),(referentes!W588),"")</f>
        <v>Quiroga</v>
      </c>
      <c r="Y234" s="188" t="str">
        <f>IF(AND(referentes!U230&lt;&gt;"",          referentes!U230&lt;&gt;96321,    referentes!U230&lt;&gt;96222            ),(referentes!W230),"")</f>
        <v/>
      </c>
      <c r="Z234" s="188">
        <f>referentes!S230</f>
        <v>44373</v>
      </c>
      <c r="AB234">
        <v>228</v>
      </c>
      <c r="AC234">
        <f t="shared" si="9"/>
        <v>0</v>
      </c>
      <c r="AD234">
        <f t="shared" si="10"/>
        <v>1130</v>
      </c>
      <c r="AE234" t="str">
        <f t="shared" si="11"/>
        <v>Las Quintas-3</v>
      </c>
      <c r="AG234" s="218" t="str">
        <f>CONCATENATE(referentes!W501,"(",referentes!T501,")")</f>
        <v>Laguna Pulumana 2(MUSI-ZP1-LP2-2)</v>
      </c>
      <c r="AH234" s="219">
        <f>referentes!S501</f>
        <v>43626</v>
      </c>
    </row>
    <row r="235" spans="18:34" x14ac:dyDescent="0.2">
      <c r="R235" t="str">
        <f>IF(AND(referentes!S605&lt;&gt;""    ),(referentes!W605),"")</f>
        <v>Rio Toribio-2</v>
      </c>
      <c r="Y235" s="188" t="str">
        <f>IF(AND(referentes!U231&lt;&gt;"",          referentes!U231&lt;&gt;96321,    referentes!U231&lt;&gt;96222            ),(referentes!W231),"")</f>
        <v/>
      </c>
      <c r="Z235" s="188">
        <f>referentes!S231</f>
        <v>41177</v>
      </c>
      <c r="AB235">
        <v>229</v>
      </c>
      <c r="AC235">
        <f t="shared" si="9"/>
        <v>0</v>
      </c>
      <c r="AD235">
        <f t="shared" si="10"/>
        <v>1130</v>
      </c>
      <c r="AE235" t="str">
        <f t="shared" si="11"/>
        <v>Lucho Guerra-1</v>
      </c>
      <c r="AG235" s="218" t="str">
        <f>CONCATENATE(referentes!W502,"(",referentes!T502,")")</f>
        <v>Laguna Pulumana 2-1(MUSI-ZP1-LP2-1)</v>
      </c>
      <c r="AH235" s="219">
        <f>referentes!S502</f>
        <v>43581</v>
      </c>
    </row>
    <row r="236" spans="18:34" x14ac:dyDescent="0.2">
      <c r="R236" t="str">
        <f>IF(AND(referentes!S589&lt;&gt;""    ),(referentes!W589),"")</f>
        <v>Rincon Norte</v>
      </c>
      <c r="Y236" s="188" t="str">
        <f>IF(AND(referentes!U232&lt;&gt;"",          referentes!U232&lt;&gt;96321,    referentes!U232&lt;&gt;96222            ),(referentes!W232),"")</f>
        <v/>
      </c>
      <c r="Z236" s="188">
        <f>referentes!S232</f>
        <v>42309</v>
      </c>
      <c r="AB236">
        <v>230</v>
      </c>
      <c r="AC236">
        <f t="shared" si="9"/>
        <v>0</v>
      </c>
      <c r="AD236">
        <f t="shared" si="10"/>
        <v>1130</v>
      </c>
      <c r="AE236" t="str">
        <f t="shared" si="11"/>
        <v>Lucho Guerra-2</v>
      </c>
      <c r="AG236" s="218" t="str">
        <f>CONCATENATE(referentes!W503,"(",referentes!T503,")")</f>
        <v>Laguna Pulumana 3-1(MUSI-ZP1-LP3-1)</v>
      </c>
      <c r="AH236" s="219">
        <f>referentes!S503</f>
        <v>43584</v>
      </c>
    </row>
    <row r="237" spans="18:34" x14ac:dyDescent="0.2">
      <c r="R237" t="str">
        <f>IF(AND(referentes!S281&lt;&gt;""    ),(referentes!W281),"")</f>
        <v>Aguas Negras -3</v>
      </c>
      <c r="Y237" s="188" t="str">
        <f>IF(AND(referentes!U233&lt;&gt;"",          referentes!U233&lt;&gt;96321,    referentes!U233&lt;&gt;96222            ),(referentes!W233),"")</f>
        <v/>
      </c>
      <c r="Z237" s="188">
        <f>referentes!S233</f>
        <v>42495</v>
      </c>
      <c r="AB237">
        <v>231</v>
      </c>
      <c r="AC237">
        <f t="shared" si="9"/>
        <v>0</v>
      </c>
      <c r="AD237">
        <f t="shared" si="10"/>
        <v>1130</v>
      </c>
      <c r="AE237" t="str">
        <f t="shared" si="11"/>
        <v>Luna -1</v>
      </c>
      <c r="AG237" s="218" t="str">
        <f>CONCATENATE(referentes!W504,"(",referentes!T504,")")</f>
        <v>Laguna Pulumana 3-2(MUSI-ZP1-LP3-2)</v>
      </c>
      <c r="AH237" s="219">
        <f>referentes!S504</f>
        <v>43785</v>
      </c>
    </row>
    <row r="238" spans="18:34" x14ac:dyDescent="0.2">
      <c r="R238" t="str">
        <f>IF(AND(referentes!S282&lt;&gt;""    ),(referentes!W282),"")</f>
        <v>Angostura</v>
      </c>
      <c r="Y238" s="188" t="str">
        <f>IF(AND(referentes!U234&lt;&gt;"",          referentes!U234&lt;&gt;96321,    referentes!U234&lt;&gt;96222            ),(referentes!W234),"")</f>
        <v/>
      </c>
      <c r="Z238" s="188">
        <f>referentes!S234</f>
        <v>42475</v>
      </c>
      <c r="AB238">
        <v>232</v>
      </c>
      <c r="AC238">
        <f t="shared" si="9"/>
        <v>0</v>
      </c>
      <c r="AD238">
        <f t="shared" si="10"/>
        <v>1130</v>
      </c>
      <c r="AE238" t="str">
        <f t="shared" si="11"/>
        <v>Luna -2</v>
      </c>
      <c r="AG238" s="218" t="str">
        <f>CONCATENATE(referentes!W505,"(",referentes!T505,")")</f>
        <v>Laguna Salada(LSAL-ZR1-LSA-1)</v>
      </c>
      <c r="AH238" s="219">
        <f>referentes!S505</f>
        <v>41396</v>
      </c>
    </row>
    <row r="239" spans="18:34" x14ac:dyDescent="0.2">
      <c r="R239" t="str">
        <f>IF(AND(referentes!S1173&lt;&gt;""    ),(referentes!W1173),"")</f>
        <v>Zona de Uso Sostenible</v>
      </c>
      <c r="Y239" s="188" t="str">
        <f>IF(AND(referentes!U235&lt;&gt;"",          referentes!U235&lt;&gt;96321,    referentes!U235&lt;&gt;96222            ),(referentes!W235),"")</f>
        <v/>
      </c>
      <c r="Z239" s="188">
        <f>referentes!S235</f>
        <v>41182</v>
      </c>
      <c r="AB239">
        <v>233</v>
      </c>
      <c r="AC239">
        <f t="shared" si="9"/>
        <v>0</v>
      </c>
      <c r="AD239">
        <f t="shared" si="10"/>
        <v>1130</v>
      </c>
      <c r="AE239" t="str">
        <f t="shared" si="11"/>
        <v>Luna -3</v>
      </c>
      <c r="AG239" s="218" t="str">
        <f>CONCATENATE(referentes!W506,"(",referentes!T506,")")</f>
        <v>Laguna San Agustin(MUSI-ZP1-LSA-1)</v>
      </c>
      <c r="AH239" s="219">
        <f>referentes!S506</f>
        <v>43587</v>
      </c>
    </row>
    <row r="240" spans="18:34" x14ac:dyDescent="0.2">
      <c r="R240" t="str">
        <f>IF(AND(referentes!S1273&lt;&gt;""    ),(referentes!W1273),"")</f>
        <v/>
      </c>
      <c r="Y240" s="188" t="str">
        <f>IF(AND(referentes!U236&lt;&gt;"",          referentes!U236&lt;&gt;96321,    referentes!U236&lt;&gt;96222            ),(referentes!W236),"")</f>
        <v/>
      </c>
      <c r="Z240" s="188">
        <f>referentes!S236</f>
        <v>42314</v>
      </c>
      <c r="AB240">
        <v>234</v>
      </c>
      <c r="AC240">
        <f t="shared" si="9"/>
        <v>0</v>
      </c>
      <c r="AD240">
        <f t="shared" si="10"/>
        <v>1130</v>
      </c>
      <c r="AE240" t="str">
        <f t="shared" si="11"/>
        <v>MajaG</v>
      </c>
      <c r="AG240" s="218" t="str">
        <f>CONCATENATE(referentes!W507,"(",referentes!T507,")")</f>
        <v>Laguna San Agustín(MUSI-ZP1-LSA-2)</v>
      </c>
      <c r="AH240" s="219">
        <f>referentes!S507</f>
        <v>43787</v>
      </c>
    </row>
    <row r="241" spans="18:34" x14ac:dyDescent="0.2">
      <c r="R241" t="str">
        <f>IF(AND(referentes!S565&lt;&gt;""    ),(referentes!W565),"")</f>
        <v>Punta Arenas</v>
      </c>
      <c r="Y241" s="188" t="str">
        <f>IF(AND(referentes!U237&lt;&gt;"",          referentes!U237&lt;&gt;96321,    referentes!U237&lt;&gt;96222            ),(referentes!W237),"")</f>
        <v/>
      </c>
      <c r="Z241" s="188">
        <f>referentes!S237</f>
        <v>40998</v>
      </c>
      <c r="AB241">
        <v>235</v>
      </c>
      <c r="AC241">
        <f t="shared" si="9"/>
        <v>0</v>
      </c>
      <c r="AD241">
        <f t="shared" si="10"/>
        <v>1130</v>
      </c>
      <c r="AE241" t="str">
        <f t="shared" si="11"/>
        <v>Mallorquin</v>
      </c>
      <c r="AG241" s="218" t="str">
        <f>CONCATENATE(referentes!W508,"(",referentes!T508,")")</f>
        <v>Las Piedras-1(BARB-ZR1-Piedras-1)</v>
      </c>
      <c r="AH241" s="219">
        <f>referentes!S508</f>
        <v>44496</v>
      </c>
    </row>
    <row r="242" spans="18:34" x14ac:dyDescent="0.2">
      <c r="R242" t="str">
        <f>IF(AND(referentes!S620&lt;&gt;""    ),(referentes!W620),"")</f>
        <v>Salitral el Garzal -2</v>
      </c>
      <c r="Y242" s="188" t="str">
        <f>IF(AND(referentes!U238&lt;&gt;"",          referentes!U238&lt;&gt;96321,    referentes!U238&lt;&gt;96222            ),(referentes!W238),"")</f>
        <v/>
      </c>
      <c r="Z242" s="188">
        <f>referentes!S238</f>
        <v>42312</v>
      </c>
      <c r="AB242">
        <v>236</v>
      </c>
      <c r="AC242">
        <f t="shared" si="9"/>
        <v>0</v>
      </c>
      <c r="AD242">
        <f t="shared" si="10"/>
        <v>1130</v>
      </c>
      <c r="AE242" t="str">
        <f t="shared" si="11"/>
        <v>Mallorquin playa</v>
      </c>
      <c r="AG242" s="218" t="str">
        <f>CONCATENATE(referentes!W509,"(",referentes!T509,")")</f>
        <v>Las Quintas -2(CQUINTAS-ZUS1-Quintas-2)</v>
      </c>
      <c r="AH242" s="219">
        <f>referentes!S509</f>
        <v>44618</v>
      </c>
    </row>
    <row r="243" spans="18:34" x14ac:dyDescent="0.2">
      <c r="R243" t="str">
        <f>IF(AND(referentes!S621&lt;&gt;""    ),(referentes!W621),"")</f>
        <v>Salt Creek parcela circular-2</v>
      </c>
      <c r="Y243" s="188" t="str">
        <f>IF(AND(referentes!U239&lt;&gt;"",          referentes!U239&lt;&gt;96321,    referentes!U239&lt;&gt;96222            ),(referentes!W239),"")</f>
        <v/>
      </c>
      <c r="Z243" s="188">
        <f>referentes!S239</f>
        <v>42490</v>
      </c>
      <c r="AB243">
        <v>237</v>
      </c>
      <c r="AC243">
        <f t="shared" si="9"/>
        <v>0</v>
      </c>
      <c r="AD243">
        <f t="shared" si="10"/>
        <v>1130</v>
      </c>
      <c r="AE243" t="str">
        <f t="shared" si="11"/>
        <v>Mallorquín</v>
      </c>
      <c r="AG243" s="218" t="str">
        <f>CONCATENATE(referentes!W510,"(",referentes!T510,")")</f>
        <v>Las Quintas-1(CQUINTAS-ZUS1-Quintas-1)</v>
      </c>
      <c r="AH243" s="219">
        <f>referentes!S510</f>
        <v>44616</v>
      </c>
    </row>
    <row r="244" spans="18:34" x14ac:dyDescent="0.2">
      <c r="R244" t="str">
        <f>IF(AND(referentes!S566&lt;&gt;""    ),(referentes!W566),"")</f>
        <v>Punta Boqueron</v>
      </c>
      <c r="Y244" s="188" t="str">
        <f>IF(AND(referentes!U240&lt;&gt;"",          referentes!U240&lt;&gt;96321,    referentes!U240&lt;&gt;96222            ),(referentes!W240),"")</f>
        <v/>
      </c>
      <c r="Z244" s="188">
        <f>referentes!S240</f>
        <v>40873</v>
      </c>
      <c r="AB244">
        <v>238</v>
      </c>
      <c r="AC244">
        <f t="shared" si="9"/>
        <v>0</v>
      </c>
      <c r="AD244">
        <f t="shared" si="10"/>
        <v>1130</v>
      </c>
      <c r="AE244" t="str">
        <f t="shared" si="11"/>
        <v>Mallorquín</v>
      </c>
      <c r="AG244" s="218" t="str">
        <f>CONCATENATE(referentes!W511,"(",referentes!T511,")")</f>
        <v>Las Quintas-3(CQUINTAS-ZUS1-Quintas-3)</v>
      </c>
      <c r="AH244" s="219">
        <f>referentes!S511</f>
        <v>44701</v>
      </c>
    </row>
    <row r="245" spans="18:34" x14ac:dyDescent="0.2">
      <c r="R245" t="str">
        <f>IF(AND(referentes!S600&lt;&gt;""    ),(referentes!W600),"")</f>
        <v>Rio Saija 3-1</v>
      </c>
      <c r="Y245" s="188" t="str">
        <f>IF(AND(referentes!U241&lt;&gt;"",          referentes!U241&lt;&gt;96321,    referentes!U241&lt;&gt;96222            ),(referentes!W241),"")</f>
        <v/>
      </c>
      <c r="Z245" s="188">
        <f>referentes!S241</f>
        <v>41207</v>
      </c>
      <c r="AB245">
        <v>239</v>
      </c>
      <c r="AC245">
        <f t="shared" si="9"/>
        <v>0</v>
      </c>
      <c r="AD245">
        <f t="shared" si="10"/>
        <v>1130</v>
      </c>
      <c r="AE245" t="str">
        <f t="shared" si="11"/>
        <v>ManatIes Playa</v>
      </c>
      <c r="AG245" s="218" t="str">
        <f>CONCATENATE(referentes!W512,"(",referentes!T512,")")</f>
        <v>Lucho Guerra-1(CaiRinH-ZP1-LUCHO-1)</v>
      </c>
      <c r="AH245" s="219">
        <f>referentes!S512</f>
        <v>41972</v>
      </c>
    </row>
    <row r="246" spans="18:34" x14ac:dyDescent="0.2">
      <c r="R246" t="str">
        <f>IF(AND(referentes!S722&lt;&gt;""    ),(referentes!W722),"")</f>
        <v>Caño Grande</v>
      </c>
      <c r="Y246" s="188" t="str">
        <f>IF(AND(referentes!U242&lt;&gt;"",          referentes!U242&lt;&gt;96321,    referentes!U242&lt;&gt;96222            ),(referentes!W242),"")</f>
        <v/>
      </c>
      <c r="Z246" s="188">
        <f>referentes!S242</f>
        <v>42481</v>
      </c>
      <c r="AB246">
        <v>240</v>
      </c>
      <c r="AC246">
        <f t="shared" si="9"/>
        <v>0</v>
      </c>
      <c r="AD246">
        <f t="shared" si="10"/>
        <v>1130</v>
      </c>
      <c r="AE246" t="str">
        <f t="shared" si="11"/>
        <v>Manaties -ZR1-1</v>
      </c>
      <c r="AG246" s="218" t="str">
        <f>CONCATENATE(referentes!W513,"(",referentes!T513,")")</f>
        <v>Lucho Guerra-2(CaiRinH-ZP1-LUCHO-2)</v>
      </c>
      <c r="AH246" s="219">
        <f>referentes!S513</f>
        <v>41974</v>
      </c>
    </row>
    <row r="247" spans="18:34" x14ac:dyDescent="0.2">
      <c r="R247" t="str">
        <f>IF(AND(referentes!S723&lt;&gt;""    ),(referentes!W723),"")</f>
        <v>Caño Grande</v>
      </c>
      <c r="Y247" s="188" t="str">
        <f>IF(AND(referentes!U243&lt;&gt;"",          referentes!U243&lt;&gt;96321,    referentes!U243&lt;&gt;96222            ),(referentes!W243),"")</f>
        <v/>
      </c>
      <c r="Z247" s="188">
        <f>referentes!S243</f>
        <v>45383</v>
      </c>
      <c r="AB247">
        <v>241</v>
      </c>
      <c r="AC247">
        <f t="shared" si="9"/>
        <v>0</v>
      </c>
      <c r="AD247">
        <f t="shared" si="10"/>
        <v>1130</v>
      </c>
      <c r="AE247" t="str">
        <f t="shared" si="11"/>
        <v>Manaties B</v>
      </c>
      <c r="AG247" s="218" t="str">
        <f>CONCATENATE(referentes!W514,"(",referentes!T514,")")</f>
        <v>Luna -1(SFFOCC-SZ1-LUN-1)</v>
      </c>
      <c r="AH247" s="219">
        <f>referentes!S514</f>
        <v>45922</v>
      </c>
    </row>
    <row r="248" spans="18:34" x14ac:dyDescent="0.2">
      <c r="R248" t="str">
        <f>IF(AND(referentes!S717&lt;&gt;""    ),(referentes!W717),"")</f>
        <v>Cangrejo</v>
      </c>
      <c r="Y248" s="188" t="str">
        <f>IF(AND(referentes!U244&lt;&gt;"",          referentes!U244&lt;&gt;96321,    referentes!U244&lt;&gt;96222            ),(referentes!W244),"")</f>
        <v/>
      </c>
      <c r="Z248" s="188">
        <f>referentes!S244</f>
        <v>42482</v>
      </c>
      <c r="AB248">
        <v>242</v>
      </c>
      <c r="AC248">
        <f t="shared" si="9"/>
        <v>0</v>
      </c>
      <c r="AD248">
        <f t="shared" si="10"/>
        <v>1130</v>
      </c>
      <c r="AE248" t="str">
        <f t="shared" si="11"/>
        <v>Manatíes Playa</v>
      </c>
      <c r="AG248" s="218" t="str">
        <f>CONCATENATE(referentes!W515,"(",referentes!T515,")")</f>
        <v>Luna -2(SFFOCC-SZ1-LUN-2)</v>
      </c>
      <c r="AH248" s="219">
        <f>referentes!S515</f>
        <v>47837</v>
      </c>
    </row>
    <row r="249" spans="18:34" x14ac:dyDescent="0.2">
      <c r="R249" t="str">
        <f>IF(AND(referentes!S718&lt;&gt;""    ),(referentes!W718),"")</f>
        <v>Caño Arteaga</v>
      </c>
      <c r="Y249" s="188" t="str">
        <f>IF(AND(referentes!U245&lt;&gt;"",          referentes!U245&lt;&gt;96321,    referentes!U245&lt;&gt;96222            ),(referentes!W245),"")</f>
        <v/>
      </c>
      <c r="Z249" s="188">
        <f>referentes!S245</f>
        <v>41186</v>
      </c>
      <c r="AB249">
        <v>243</v>
      </c>
      <c r="AC249">
        <f t="shared" si="9"/>
        <v>0</v>
      </c>
      <c r="AD249">
        <f t="shared" si="10"/>
        <v>1130</v>
      </c>
      <c r="AE249" t="str">
        <f t="shared" si="11"/>
        <v>Manzanillo-1</v>
      </c>
      <c r="AG249" s="218" t="str">
        <f>CONCATENATE(referentes!W516,"(",referentes!T516,")")</f>
        <v>Luna -3(SFFOCC-SZ1-LUN-3)</v>
      </c>
      <c r="AH249" s="219">
        <f>referentes!S516</f>
        <v>47839</v>
      </c>
    </row>
    <row r="250" spans="18:34" x14ac:dyDescent="0.2">
      <c r="R250" t="str">
        <f>IF(AND(referentes!S1223&lt;&gt;""    ),(referentes!W1223),"")</f>
        <v/>
      </c>
      <c r="Y250" s="188" t="str">
        <f>IF(AND(referentes!U246&lt;&gt;"",          referentes!U246&lt;&gt;96321,    referentes!U246&lt;&gt;96222            ),(referentes!W246),"")</f>
        <v/>
      </c>
      <c r="Z250" s="188">
        <f>referentes!S246</f>
        <v>45499</v>
      </c>
      <c r="AB250">
        <v>244</v>
      </c>
      <c r="AC250">
        <f t="shared" si="9"/>
        <v>0</v>
      </c>
      <c r="AD250">
        <f t="shared" si="10"/>
        <v>1130</v>
      </c>
      <c r="AE250" t="str">
        <f t="shared" si="11"/>
        <v>Matunilla</v>
      </c>
      <c r="AG250" s="218" t="str">
        <f>CONCATENATE(referentes!W517,"(",referentes!T517,")")</f>
        <v>MajaG(RAPO-ZR1-MajaG-2)</v>
      </c>
      <c r="AH250" s="219">
        <f>referentes!S517</f>
        <v>46017</v>
      </c>
    </row>
    <row r="251" spans="18:34" x14ac:dyDescent="0.2">
      <c r="R251" t="str">
        <f>IF(AND(referentes!S1182&lt;&gt;""    ),(referentes!W1182),"")</f>
        <v>UAC Estuarina del Río Sinú y el Golfo de Morrosquillo</v>
      </c>
      <c r="Y251" s="188" t="str">
        <f>IF(AND(referentes!U247&lt;&gt;"",          referentes!U247&lt;&gt;96321,    referentes!U247&lt;&gt;96222            ),(referentes!W247),"")</f>
        <v/>
      </c>
      <c r="Z251" s="188">
        <f>referentes!S247</f>
        <v>40877</v>
      </c>
      <c r="AB251">
        <v>245</v>
      </c>
      <c r="AC251">
        <f t="shared" si="9"/>
        <v>0</v>
      </c>
      <c r="AD251">
        <f t="shared" si="10"/>
        <v>1130</v>
      </c>
      <c r="AE251" t="str">
        <f t="shared" si="11"/>
        <v>Mayapo</v>
      </c>
      <c r="AG251" s="218" t="str">
        <f>CONCATENATE(referentes!W518,"(",referentes!T518,")")</f>
        <v>Mallorquin(CNGMLLQ-ZR1-Mr-1)</v>
      </c>
      <c r="AH251" s="219">
        <f>referentes!S518</f>
        <v>45168</v>
      </c>
    </row>
    <row r="252" spans="18:34" x14ac:dyDescent="0.2">
      <c r="R252" t="str">
        <f>IF(AND(referentes!S1183&lt;&gt;""    ),(referentes!W1183),"")</f>
        <v>UAC Pacífico Norte Chocoano</v>
      </c>
      <c r="Y252" s="188" t="str">
        <f>IF(AND(referentes!U248&lt;&gt;"",          referentes!U248&lt;&gt;96321,    referentes!U248&lt;&gt;96222            ),(referentes!W248),"")</f>
        <v/>
      </c>
      <c r="Z252" s="188">
        <f>referentes!S248</f>
        <v>41198</v>
      </c>
      <c r="AB252">
        <v>246</v>
      </c>
      <c r="AC252">
        <f t="shared" si="9"/>
        <v>0</v>
      </c>
      <c r="AD252">
        <f t="shared" si="10"/>
        <v>1130</v>
      </c>
      <c r="AE252" t="str">
        <f t="shared" si="11"/>
        <v>Mayapo-2</v>
      </c>
      <c r="AG252" s="218" t="str">
        <f>CONCATENATE(referentes!W519,"(",referentes!T519,")")</f>
        <v>Mallorquin playa(CNGMLLQ-ZR1-Mallorq-2)</v>
      </c>
      <c r="AH252" s="219">
        <f>referentes!S519</f>
        <v>45525</v>
      </c>
    </row>
    <row r="253" spans="18:34" x14ac:dyDescent="0.2">
      <c r="R253" t="str">
        <f>IF(AND(referentes!S1184&lt;&gt;""    ),(referentes!W1184),"")</f>
        <v>UAC de la Alta Guajira</v>
      </c>
      <c r="Y253" s="188" t="str">
        <f>IF(AND(referentes!U249&lt;&gt;"",          referentes!U249&lt;&gt;96321,    referentes!U249&lt;&gt;96222            ),(referentes!W249),"")</f>
        <v/>
      </c>
      <c r="Z253" s="188">
        <f>referentes!S249</f>
        <v>41215</v>
      </c>
      <c r="AB253">
        <v>247</v>
      </c>
      <c r="AC253">
        <f t="shared" si="9"/>
        <v>0</v>
      </c>
      <c r="AD253">
        <f t="shared" si="10"/>
        <v>1130</v>
      </c>
      <c r="AE253" t="str">
        <f t="shared" si="11"/>
        <v>Mayapo-3</v>
      </c>
      <c r="AG253" s="218" t="str">
        <f>CONCATENATE(referentes!W520,"(",referentes!T520,")")</f>
        <v>Mallorquín(CNGMLLQ-ZP1-Mallorq-1)</v>
      </c>
      <c r="AH253" s="219">
        <f>referentes!S520</f>
        <v>45242</v>
      </c>
    </row>
    <row r="254" spans="18:34" x14ac:dyDescent="0.2">
      <c r="R254" t="str">
        <f>IF(AND(referentes!S284&lt;&gt;""    ),(referentes!W284),"")</f>
        <v>Arroyo Limon -4</v>
      </c>
      <c r="Y254" s="188" t="str">
        <f>IF(AND(referentes!U250&lt;&gt;"",          referentes!U250&lt;&gt;96321,    referentes!U250&lt;&gt;96222            ),(referentes!W250),"")</f>
        <v/>
      </c>
      <c r="Z254" s="188">
        <f>referentes!S250</f>
        <v>41213</v>
      </c>
      <c r="AB254">
        <v>248</v>
      </c>
      <c r="AC254">
        <f t="shared" si="9"/>
        <v>0</v>
      </c>
      <c r="AD254">
        <f t="shared" si="10"/>
        <v>1130</v>
      </c>
      <c r="AE254" t="str">
        <f t="shared" si="11"/>
        <v>Muertero</v>
      </c>
      <c r="AG254" s="218" t="str">
        <f>CONCATENATE(referentes!W521,"(",referentes!T521,")")</f>
        <v>Mallorquín(CNGMLLQ-ZP1-Mallorq-2)</v>
      </c>
      <c r="AH254" s="219">
        <f>referentes!S521</f>
        <v>45523</v>
      </c>
    </row>
    <row r="255" spans="18:34" x14ac:dyDescent="0.2">
      <c r="R255" t="str">
        <f>IF(AND(referentes!S725&lt;&gt;""    ),(referentes!W725),"")</f>
        <v>Caño Guacamayas</v>
      </c>
      <c r="Y255" s="188" t="str">
        <f>IF(AND(referentes!U251&lt;&gt;"",          referentes!U251&lt;&gt;96321,    referentes!U251&lt;&gt;96222            ),(referentes!W251),"")</f>
        <v/>
      </c>
      <c r="Z255" s="188">
        <f>referentes!S251</f>
        <v>41643</v>
      </c>
      <c r="AB255">
        <v>249</v>
      </c>
      <c r="AC255">
        <f t="shared" si="9"/>
        <v>0</v>
      </c>
      <c r="AD255">
        <f t="shared" si="10"/>
        <v>1130</v>
      </c>
      <c r="AE255" t="str">
        <f t="shared" si="11"/>
        <v>Musichi SC_Parche SO</v>
      </c>
      <c r="AG255" s="218" t="str">
        <f>CONCATENATE(referentes!W522,"(",referentes!T522,")")</f>
        <v>ManatIes Playa(CNGMNT-ZR1-Manat-1)</v>
      </c>
      <c r="AH255" s="219">
        <f>referentes!S522</f>
        <v>45253</v>
      </c>
    </row>
    <row r="256" spans="18:34" x14ac:dyDescent="0.2">
      <c r="R256" t="str">
        <f>IF(AND(referentes!S726&lt;&gt;""    ),(referentes!W726),"")</f>
        <v>Caño La Balsa</v>
      </c>
      <c r="Y256" s="188" t="str">
        <f>IF(AND(referentes!U252&lt;&gt;"",          referentes!U252&lt;&gt;96321,    referentes!U252&lt;&gt;96222            ),(referentes!W252),"")</f>
        <v/>
      </c>
      <c r="Z256" s="188">
        <f>referentes!S252</f>
        <v>41205</v>
      </c>
      <c r="AB256">
        <v>250</v>
      </c>
      <c r="AC256">
        <f t="shared" si="9"/>
        <v>0</v>
      </c>
      <c r="AD256">
        <f t="shared" si="10"/>
        <v>1130</v>
      </c>
      <c r="AE256" t="str">
        <f t="shared" si="11"/>
        <v>Musichi SC_Parche SO</v>
      </c>
      <c r="AG256" s="218" t="str">
        <f>CONCATENATE(referentes!W523,"(",referentes!T523,")")</f>
        <v>Manaties -ZR1-1(CNGMNT-ZR1-MANA-1)</v>
      </c>
      <c r="AH256" s="219">
        <f>referentes!S523</f>
        <v>41959</v>
      </c>
    </row>
    <row r="257" spans="18:34" x14ac:dyDescent="0.2">
      <c r="R257" t="str">
        <f>IF(AND(referentes!S1165&lt;&gt;""    ),(referentes!W1165),"")</f>
        <v>Zona de Uso Sostenible</v>
      </c>
      <c r="Y257" s="188" t="str">
        <f>IF(AND(referentes!U253&lt;&gt;"",          referentes!U253&lt;&gt;96321,    referentes!U253&lt;&gt;96222            ),(referentes!W253),"")</f>
        <v/>
      </c>
      <c r="Z257" s="188">
        <f>referentes!S253</f>
        <v>981</v>
      </c>
      <c r="AB257">
        <v>251</v>
      </c>
      <c r="AC257">
        <f t="shared" si="9"/>
        <v>0</v>
      </c>
      <c r="AD257">
        <f t="shared" si="10"/>
        <v>1130</v>
      </c>
      <c r="AE257" t="str">
        <f t="shared" si="11"/>
        <v>Málaga</v>
      </c>
      <c r="AG257" s="218" t="str">
        <f>CONCATENATE(referentes!W524,"(",referentes!T524,")")</f>
        <v>Manaties B(CNGMNT-ZP1-MANB-1)</v>
      </c>
      <c r="AH257" s="219">
        <f>referentes!S524</f>
        <v>41963</v>
      </c>
    </row>
    <row r="258" spans="18:34" x14ac:dyDescent="0.2">
      <c r="R258" t="str">
        <f>IF(AND(referentes!S1166&lt;&gt;""    ),(referentes!W1166),"")</f>
        <v>Zona de Uso Sostenible</v>
      </c>
      <c r="Y258" s="188" t="str">
        <f>IF(AND(referentes!U254&lt;&gt;"",          referentes!U254&lt;&gt;96321,    referentes!U254&lt;&gt;96222            ),(referentes!W254),"")</f>
        <v/>
      </c>
      <c r="Z258" s="188">
        <f>referentes!S254</f>
        <v>41195</v>
      </c>
      <c r="AB258">
        <v>252</v>
      </c>
      <c r="AC258">
        <f t="shared" si="9"/>
        <v>0</v>
      </c>
      <c r="AD258">
        <f t="shared" si="10"/>
        <v>1130</v>
      </c>
      <c r="AE258" t="str">
        <f t="shared" si="11"/>
        <v>Old Point -1</v>
      </c>
      <c r="AG258" s="218" t="str">
        <f>CONCATENATE(referentes!W525,"(",referentes!T525,")")</f>
        <v>Manatíes Playa(CNGMNT-ZR1-Manat-2)</v>
      </c>
      <c r="AH258" s="219">
        <f>referentes!S525</f>
        <v>45527</v>
      </c>
    </row>
    <row r="259" spans="18:34" x14ac:dyDescent="0.2">
      <c r="R259" t="str">
        <f>IF(AND(referentes!S833&lt;&gt;""    ),(referentes!W833),"")</f>
        <v>Lucho Guerra</v>
      </c>
      <c r="Y259" s="188" t="str">
        <f>IF(AND(referentes!U255&lt;&gt;"",          referentes!U255&lt;&gt;96321,    referentes!U255&lt;&gt;96222            ),(referentes!W255),"")</f>
        <v/>
      </c>
      <c r="Z259" s="188">
        <f>referentes!S255</f>
        <v>41206</v>
      </c>
      <c r="AB259">
        <v>253</v>
      </c>
      <c r="AC259">
        <f t="shared" si="9"/>
        <v>0</v>
      </c>
      <c r="AD259">
        <f t="shared" si="10"/>
        <v>1130</v>
      </c>
      <c r="AE259" t="str">
        <f t="shared" si="11"/>
        <v>Old_Point -2</v>
      </c>
      <c r="AG259" s="218" t="str">
        <f>CONCATENATE(referentes!W526,"(",referentes!T526,")")</f>
        <v>Manzanillo parcela circular-1(Manzanillo PPC-1)</v>
      </c>
      <c r="AH259" s="219">
        <f>referentes!S526</f>
        <v>55561</v>
      </c>
    </row>
    <row r="260" spans="18:34" x14ac:dyDescent="0.2">
      <c r="R260" t="str">
        <f>IF(AND(referentes!S834&lt;&gt;""    ),(referentes!W834),"")</f>
        <v>Luna</v>
      </c>
      <c r="Y260" s="188" t="str">
        <f>IF(AND(referentes!U256&lt;&gt;"",          referentes!U256&lt;&gt;96321,    referentes!U256&lt;&gt;96222            ),(referentes!W256),"")</f>
        <v/>
      </c>
      <c r="Z260" s="188">
        <f>referentes!S256</f>
        <v>41192</v>
      </c>
      <c r="AB260">
        <v>254</v>
      </c>
      <c r="AC260">
        <f t="shared" si="9"/>
        <v>0</v>
      </c>
      <c r="AD260">
        <f t="shared" si="10"/>
        <v>1130</v>
      </c>
      <c r="AE260" t="str">
        <f t="shared" si="11"/>
        <v>Old_Point -3</v>
      </c>
      <c r="AG260" s="218" t="str">
        <f>CONCATENATE(referentes!W527,"(",referentes!T527,")")</f>
        <v>Manzanillo parcela circular-2(Manzanillo PPC-2)</v>
      </c>
      <c r="AH260" s="219">
        <f>referentes!S527</f>
        <v>55562</v>
      </c>
    </row>
    <row r="261" spans="18:34" x14ac:dyDescent="0.2">
      <c r="R261" t="str">
        <f>IF(AND(referentes!S285&lt;&gt;""    ),(referentes!W285),"")</f>
        <v>Arroyo Límon -1</v>
      </c>
      <c r="Y261" s="188" t="str">
        <f>IF(AND(referentes!U257&lt;&gt;"",          referentes!U257&lt;&gt;96321,    referentes!U257&lt;&gt;96222            ),(referentes!W257),"")</f>
        <v/>
      </c>
      <c r="Z261" s="188">
        <f>referentes!S257</f>
        <v>42477</v>
      </c>
      <c r="AB261">
        <v>255</v>
      </c>
      <c r="AC261">
        <f t="shared" si="9"/>
        <v>0</v>
      </c>
      <c r="AD261">
        <f t="shared" si="10"/>
        <v>1130</v>
      </c>
      <c r="AE261" t="str">
        <f t="shared" si="11"/>
        <v>Ostion</v>
      </c>
      <c r="AG261" s="218" t="str">
        <f>CONCATENATE(referentes!W528,"(",referentes!T528,")")</f>
        <v>Manzanillo-1(JPVI-ZUS1-JPManzanillo-1)</v>
      </c>
      <c r="AH261" s="219">
        <f>referentes!S528</f>
        <v>44640</v>
      </c>
    </row>
    <row r="262" spans="18:34" x14ac:dyDescent="0.2">
      <c r="R262" t="str">
        <f>IF(AND(referentes!S692&lt;&gt;""    ),(referentes!W692),"")</f>
        <v>Boca Caño Matuna</v>
      </c>
      <c r="Y262" s="188" t="str">
        <f>IF(AND(referentes!U258&lt;&gt;"",          referentes!U258&lt;&gt;96321,    referentes!U258&lt;&gt;96222            ),(referentes!W258),"")</f>
        <v/>
      </c>
      <c r="Z262" s="188">
        <f>referentes!S258</f>
        <v>42478</v>
      </c>
      <c r="AB262">
        <v>256</v>
      </c>
      <c r="AC262">
        <f t="shared" si="9"/>
        <v>0</v>
      </c>
      <c r="AD262">
        <f t="shared" si="10"/>
        <v>1130</v>
      </c>
      <c r="AE262" t="str">
        <f t="shared" si="11"/>
        <v>Palosecal</v>
      </c>
      <c r="AG262" s="218" t="str">
        <f>CONCATENATE(referentes!W529,"(",referentes!T529,")")</f>
        <v>Matunilla(BARB-ZR1-MATU-1)</v>
      </c>
      <c r="AH262" s="219">
        <f>referentes!S529</f>
        <v>42003</v>
      </c>
    </row>
    <row r="263" spans="18:34" x14ac:dyDescent="0.2">
      <c r="R263" t="str">
        <f>IF(AND(referentes!S693&lt;&gt;""    ),(referentes!W693),"")</f>
        <v xml:space="preserve">Boca Caño el Frances </v>
      </c>
      <c r="Y263" s="188" t="str">
        <f>IF(AND(referentes!U259&lt;&gt;"",          referentes!U259&lt;&gt;96321,    referentes!U259&lt;&gt;96222            ),(referentes!W259),"")</f>
        <v/>
      </c>
      <c r="Z263" s="188">
        <f>referentes!S259</f>
        <v>44977</v>
      </c>
      <c r="AB263">
        <v>257</v>
      </c>
      <c r="AC263">
        <f t="shared" si="9"/>
        <v>0</v>
      </c>
      <c r="AD263">
        <f t="shared" si="10"/>
        <v>1130</v>
      </c>
      <c r="AE263" t="str">
        <f t="shared" si="11"/>
        <v>Pantano el Eneal</v>
      </c>
      <c r="AG263" s="218" t="str">
        <f>CONCATENATE(referentes!W530,"(",referentes!T530,")")</f>
        <v>Mayapo(MAYA-ZR1-MA-1)</v>
      </c>
      <c r="AH263" s="219">
        <f>referentes!S530</f>
        <v>41378</v>
      </c>
    </row>
    <row r="264" spans="18:34" x14ac:dyDescent="0.2">
      <c r="R264" t="str">
        <f>IF(AND(referentes!S1157&lt;&gt;""    ),(referentes!W1157),"")</f>
        <v>Zona de Uso Sostenible</v>
      </c>
      <c r="Y264" s="188" t="str">
        <f>IF(AND(referentes!U260&lt;&gt;"",          referentes!U260&lt;&gt;96321,    referentes!U260&lt;&gt;96222            ),(referentes!W260),"")</f>
        <v/>
      </c>
      <c r="Z264" s="188">
        <f>referentes!S260</f>
        <v>41787</v>
      </c>
      <c r="AB264">
        <v>258</v>
      </c>
      <c r="AC264">
        <f t="shared" ref="AC264:AC327" si="12">IF(Y263="",0,Y263)</f>
        <v>0</v>
      </c>
      <c r="AD264">
        <f t="shared" ref="AD264:AD327" si="13">IF(AC264=0,MAX($AB$7:$AB$1135)+1,AB264)</f>
        <v>1130</v>
      </c>
      <c r="AE264" t="str">
        <f t="shared" ref="AE264:AE327" si="14">IFERROR(VLOOKUP(SMALL($AD$7:$AD$1135,AB264),$AB$7:$AD$1135,2,FALSE),"X")</f>
        <v>Pantano el Eneal</v>
      </c>
      <c r="AG264" s="218" t="str">
        <f>CONCATENATE(referentes!W531,"(",referentes!T531,")")</f>
        <v>Mayapo-2(MAYA-ZR1-MA-2)</v>
      </c>
      <c r="AH264" s="219">
        <f>referentes!S531</f>
        <v>41380</v>
      </c>
    </row>
    <row r="265" spans="18:34" x14ac:dyDescent="0.2">
      <c r="R265" t="str">
        <f>IF(AND(referentes!S296&lt;&gt;""    ),(referentes!W296),"")</f>
        <v>Bahia Barbacoas-1</v>
      </c>
      <c r="Y265" s="188" t="str">
        <f>IF(AND(referentes!U261&lt;&gt;"",          referentes!U261&lt;&gt;96321,    referentes!U261&lt;&gt;96222            ),(referentes!W261),"")</f>
        <v/>
      </c>
      <c r="Z265" s="188">
        <f>referentes!S261</f>
        <v>42219</v>
      </c>
      <c r="AB265">
        <v>259</v>
      </c>
      <c r="AC265">
        <f t="shared" si="12"/>
        <v>0</v>
      </c>
      <c r="AD265">
        <f t="shared" si="13"/>
        <v>1130</v>
      </c>
      <c r="AE265" t="str">
        <f t="shared" si="14"/>
        <v>Parcela Esteh</v>
      </c>
      <c r="AG265" s="218" t="str">
        <f>CONCATENATE(referentes!W532,"(",referentes!T532,")")</f>
        <v>Mayapo-3(MAYA-ZR1-MA-3)</v>
      </c>
      <c r="AH265" s="219">
        <f>referentes!S532</f>
        <v>41382</v>
      </c>
    </row>
    <row r="266" spans="18:34" x14ac:dyDescent="0.2">
      <c r="R266" t="str">
        <f>IF(AND(referentes!S688&lt;&gt;""    ),(referentes!W688),"")</f>
        <v>Barrial</v>
      </c>
      <c r="Y266" s="188" t="str">
        <f>IF(AND(referentes!U262&lt;&gt;"",          referentes!U262&lt;&gt;96321,    referentes!U262&lt;&gt;96222            ),(referentes!W262),"")</f>
        <v/>
      </c>
      <c r="Z266" s="188">
        <f>referentes!S262</f>
        <v>44987</v>
      </c>
      <c r="AB266">
        <v>260</v>
      </c>
      <c r="AC266">
        <f t="shared" si="12"/>
        <v>0</v>
      </c>
      <c r="AD266">
        <f t="shared" si="13"/>
        <v>1130</v>
      </c>
      <c r="AE266" t="str">
        <f t="shared" si="14"/>
        <v>Parcela Play</v>
      </c>
      <c r="AG266" s="218" t="str">
        <f>CONCATENATE(referentes!W533,"(",referentes!T533,")")</f>
        <v>Mc Bean parcela circular-1(McBean Lagoon PPC-1)</v>
      </c>
      <c r="AH266" s="219">
        <f>referentes!S533</f>
        <v>55569</v>
      </c>
    </row>
    <row r="267" spans="18:34" x14ac:dyDescent="0.2">
      <c r="R267" t="str">
        <f>IF(AND(referentes!S714&lt;&gt;""    ),(referentes!W714),"")</f>
        <v>Caleta del Tambor- Restauración</v>
      </c>
      <c r="Y267" s="188" t="str">
        <f>IF(AND(referentes!U263&lt;&gt;"",          referentes!U263&lt;&gt;96321,    referentes!U263&lt;&gt;96222            ),(referentes!W263),"")</f>
        <v/>
      </c>
      <c r="Z267" s="188">
        <f>referentes!S263</f>
        <v>42047</v>
      </c>
      <c r="AB267">
        <v>261</v>
      </c>
      <c r="AC267">
        <f t="shared" si="12"/>
        <v>0</v>
      </c>
      <c r="AD267">
        <f t="shared" si="13"/>
        <v>1130</v>
      </c>
      <c r="AE267" t="str">
        <f t="shared" si="14"/>
        <v>Parcela Pulumana</v>
      </c>
      <c r="AG267" s="218" t="str">
        <f>CONCATENATE(referentes!W534,"(",referentes!T534,")")</f>
        <v>Mc Bean parcela circular-2(McBean Lagoon PPC-2)</v>
      </c>
      <c r="AH267" s="219">
        <f>referentes!S534</f>
        <v>55570</v>
      </c>
    </row>
    <row r="268" spans="18:34" x14ac:dyDescent="0.2">
      <c r="R268" t="str">
        <f>IF(AND(referentes!S1164&lt;&gt;""    ),(referentes!W1164),"")</f>
        <v>Zona de Uso Sostenible</v>
      </c>
      <c r="Y268" s="188" t="str">
        <f>IF(AND(referentes!U264&lt;&gt;"",          referentes!U264&lt;&gt;96321,    referentes!U264&lt;&gt;96222            ),(referentes!W264),"")</f>
        <v/>
      </c>
      <c r="Z268" s="188">
        <f>referentes!S264</f>
        <v>42485</v>
      </c>
      <c r="AB268">
        <v>262</v>
      </c>
      <c r="AC268">
        <f t="shared" si="12"/>
        <v>0</v>
      </c>
      <c r="AD268">
        <f t="shared" si="13"/>
        <v>1130</v>
      </c>
      <c r="AE268" t="str">
        <f t="shared" si="14"/>
        <v>Parcela Pulumana 1</v>
      </c>
      <c r="AG268" s="218" t="str">
        <f>CONCATENATE(referentes!W535,"(",referentes!T535,")")</f>
        <v>Mc Bean parcela circular-3(McBean Lagoon PPC-3)</v>
      </c>
      <c r="AH268" s="219">
        <f>referentes!S535</f>
        <v>55571</v>
      </c>
    </row>
    <row r="269" spans="18:34" x14ac:dyDescent="0.2">
      <c r="R269" t="str">
        <f>IF(AND(referentes!S689&lt;&gt;""    ),(referentes!W689),"")</f>
        <v>Barú</v>
      </c>
      <c r="Y269" s="188" t="str">
        <f>IF(AND(referentes!U265&lt;&gt;"",          referentes!U265&lt;&gt;96321,    referentes!U265&lt;&gt;96222            ),(referentes!W265),"")</f>
        <v/>
      </c>
      <c r="Z269" s="188">
        <f>referentes!S265</f>
        <v>45310</v>
      </c>
      <c r="AB269">
        <v>263</v>
      </c>
      <c r="AC269">
        <f t="shared" si="12"/>
        <v>0</v>
      </c>
      <c r="AD269">
        <f t="shared" si="13"/>
        <v>1130</v>
      </c>
      <c r="AE269" t="str">
        <f t="shared" si="14"/>
        <v>Parche SO -1</v>
      </c>
      <c r="AG269" s="218" t="str">
        <f>CONCATENATE(referentes!W536,"(",referentes!T536,")")</f>
        <v>Muertero(Nuqui-ZR2-Mtero-1)</v>
      </c>
      <c r="AH269" s="219">
        <f>referentes!S536</f>
        <v>45583</v>
      </c>
    </row>
    <row r="270" spans="18:34" x14ac:dyDescent="0.2">
      <c r="R270" t="str">
        <f>IF(AND(referentes!S715&lt;&gt;""    ),(referentes!W715),"")</f>
        <v>Camarones 1</v>
      </c>
      <c r="Y270" s="188" t="str">
        <f>IF(AND(referentes!U266&lt;&gt;"",          referentes!U266&lt;&gt;96321,    referentes!U266&lt;&gt;96222            ),(referentes!W266),"")</f>
        <v/>
      </c>
      <c r="Z270" s="188">
        <f>referentes!S266</f>
        <v>42830</v>
      </c>
      <c r="AB270">
        <v>264</v>
      </c>
      <c r="AC270">
        <f t="shared" si="12"/>
        <v>0</v>
      </c>
      <c r="AD270">
        <f t="shared" si="13"/>
        <v>1130</v>
      </c>
      <c r="AE270" t="str">
        <f t="shared" si="14"/>
        <v>Parche SO -2</v>
      </c>
      <c r="AG270" s="218" t="str">
        <f>CONCATENATE(referentes!W537,"(",referentes!T537,")")</f>
        <v>Musichi SC_Parche SO(MUSI-ZP1-SPSO-1)</v>
      </c>
      <c r="AH270" s="219">
        <f>referentes!S537</f>
        <v>43823</v>
      </c>
    </row>
    <row r="271" spans="18:34" x14ac:dyDescent="0.2">
      <c r="R271" t="str">
        <f>IF(AND(referentes!S244&lt;&gt;""    ),(referentes!W244),"")</f>
        <v>Sanquianga II</v>
      </c>
      <c r="Y271" s="188" t="str">
        <f>IF(AND(referentes!U267&lt;&gt;"",          referentes!U267&lt;&gt;96321,    referentes!U267&lt;&gt;96222            ),(referentes!W267),"")</f>
        <v/>
      </c>
      <c r="Z271" s="188">
        <f>referentes!S267</f>
        <v>42496</v>
      </c>
      <c r="AB271">
        <v>265</v>
      </c>
      <c r="AC271">
        <f t="shared" si="12"/>
        <v>0</v>
      </c>
      <c r="AD271">
        <f t="shared" si="13"/>
        <v>1130</v>
      </c>
      <c r="AE271" t="str">
        <f t="shared" si="14"/>
        <v>Pasacaballos</v>
      </c>
      <c r="AG271" s="218" t="str">
        <f>CONCATENATE(referentes!W538,"(",referentes!T538,")")</f>
        <v>Musichi SC_Parche SO(MUSI-ZP1-SPSO-2)</v>
      </c>
      <c r="AH271" s="219">
        <f>referentes!S538</f>
        <v>43825</v>
      </c>
    </row>
    <row r="272" spans="18:34" x14ac:dyDescent="0.2">
      <c r="R272" t="str">
        <f>IF(AND(referentes!S1089&lt;&gt;""    ),(referentes!W1089),"")</f>
        <v>Zona de Recuperación</v>
      </c>
      <c r="Y272" s="188" t="str">
        <f>IF(AND(referentes!U268&lt;&gt;"",          referentes!U268&lt;&gt;96321,    referentes!U268&lt;&gt;96222            ),(referentes!W268),"")</f>
        <v/>
      </c>
      <c r="Z272" s="188">
        <f>referentes!S268</f>
        <v>41203</v>
      </c>
      <c r="AB272">
        <v>266</v>
      </c>
      <c r="AC272">
        <f t="shared" si="12"/>
        <v>0</v>
      </c>
      <c r="AD272">
        <f t="shared" si="13"/>
        <v>1130</v>
      </c>
      <c r="AE272" t="str">
        <f t="shared" si="14"/>
        <v>Peñitas</v>
      </c>
      <c r="AG272" s="218" t="str">
        <f>CONCATENATE(referentes!W539,"(",referentes!T539,")")</f>
        <v>Málaga(BMAL-ZP9-MV-1)</v>
      </c>
      <c r="AH272" s="219">
        <f>referentes!S539</f>
        <v>45874</v>
      </c>
    </row>
    <row r="273" spans="18:34" x14ac:dyDescent="0.2">
      <c r="R273" t="str">
        <f>IF(AND(referentes!S1144&lt;&gt;""    ),(referentes!W1144),"")</f>
        <v>Zona de Uso Sostenible</v>
      </c>
      <c r="Y273" s="188" t="str">
        <f>IF(AND(referentes!U269&lt;&gt;"",          referentes!U269&lt;&gt;96321,    referentes!U269&lt;&gt;96222            ),(referentes!W269),"")</f>
        <v/>
      </c>
      <c r="Z273" s="188">
        <f>referentes!S269</f>
        <v>41639</v>
      </c>
      <c r="AB273">
        <v>267</v>
      </c>
      <c r="AC273">
        <f t="shared" si="12"/>
        <v>0</v>
      </c>
      <c r="AD273">
        <f t="shared" si="13"/>
        <v>1130</v>
      </c>
      <c r="AE273" t="str">
        <f t="shared" si="14"/>
        <v>Playa OBREGON_AQUIROBA</v>
      </c>
      <c r="AG273" s="218" t="str">
        <f>CONCATENATE(referentes!W540,"(",referentes!T540,")")</f>
        <v>Old Point -1(OPOI-ZUS2-OP-1)</v>
      </c>
      <c r="AH273" s="219">
        <f>referentes!S540</f>
        <v>41463</v>
      </c>
    </row>
    <row r="274" spans="18:34" x14ac:dyDescent="0.2">
      <c r="R274" t="str">
        <f>IF(AND(referentes!S1093&lt;&gt;""    ),(referentes!W1093),"")</f>
        <v>Zona de Recuperación</v>
      </c>
      <c r="Y274" s="188" t="str">
        <f>IF(AND(referentes!U270&lt;&gt;"",          referentes!U270&lt;&gt;96321,    referentes!U270&lt;&gt;96222            ),(referentes!W270),"")</f>
        <v/>
      </c>
      <c r="Z274" s="188">
        <f>referentes!S270</f>
        <v>42311</v>
      </c>
      <c r="AB274">
        <v>268</v>
      </c>
      <c r="AC274">
        <f t="shared" si="12"/>
        <v>0</v>
      </c>
      <c r="AD274">
        <f t="shared" si="13"/>
        <v>1130</v>
      </c>
      <c r="AE274" t="str">
        <f t="shared" si="14"/>
        <v>Playa Obregon</v>
      </c>
      <c r="AG274" s="218" t="str">
        <f>CONCATENATE(referentes!W541,"(",referentes!T541,")")</f>
        <v>Old Town parcela circular-1(Old Town PPC-1)</v>
      </c>
      <c r="AH274" s="219">
        <f>referentes!S541</f>
        <v>55563</v>
      </c>
    </row>
    <row r="275" spans="18:34" x14ac:dyDescent="0.2">
      <c r="R275" t="str">
        <f>IF(AND(referentes!S1027&lt;&gt;""    ),(referentes!W1027),"")</f>
        <v>Zona de Preservación</v>
      </c>
      <c r="Y275" s="188" t="str">
        <f>IF(AND(referentes!U271&lt;&gt;"",          referentes!U271&lt;&gt;96321,    referentes!U271&lt;&gt;96222            ),(referentes!W271),"")</f>
        <v/>
      </c>
      <c r="Z275" s="188">
        <f>referentes!S271</f>
        <v>41729</v>
      </c>
      <c r="AB275">
        <v>269</v>
      </c>
      <c r="AC275">
        <f t="shared" si="12"/>
        <v>0</v>
      </c>
      <c r="AD275">
        <f t="shared" si="13"/>
        <v>1130</v>
      </c>
      <c r="AE275" t="str">
        <f t="shared" si="14"/>
        <v>Playa_Sofia</v>
      </c>
      <c r="AG275" s="218" t="str">
        <f>CONCATENATE(referentes!W542,"(",referentes!T542,")")</f>
        <v>Old Town parcela circular-2(Old Town PPC2)</v>
      </c>
      <c r="AH275" s="219">
        <f>referentes!S542</f>
        <v>55564</v>
      </c>
    </row>
    <row r="276" spans="18:34" x14ac:dyDescent="0.2">
      <c r="R276" t="str">
        <f>IF(AND(referentes!S245&lt;&gt;""    ),(referentes!W245),"")</f>
        <v>Santa Catalina</v>
      </c>
      <c r="Y276" s="188" t="str">
        <f>IF(AND(referentes!U272&lt;&gt;"",          referentes!U272&lt;&gt;96321,    referentes!U272&lt;&gt;96222            ),(referentes!W272),"")</f>
        <v/>
      </c>
      <c r="Z276" s="188">
        <f>referentes!S272</f>
        <v>42479</v>
      </c>
      <c r="AB276">
        <v>270</v>
      </c>
      <c r="AC276">
        <f t="shared" si="12"/>
        <v>0</v>
      </c>
      <c r="AD276">
        <f t="shared" si="13"/>
        <v>1130</v>
      </c>
      <c r="AE276" t="str">
        <f t="shared" si="14"/>
        <v>Pozos Colorados-1</v>
      </c>
      <c r="AG276" s="218" t="str">
        <f>CONCATENATE(referentes!W543,"(",referentes!T543,")")</f>
        <v>Old_Point -2(OPOI-ZUS2-OP-2)</v>
      </c>
      <c r="AH276" s="219">
        <f>referentes!S543</f>
        <v>41472</v>
      </c>
    </row>
    <row r="277" spans="18:34" x14ac:dyDescent="0.2">
      <c r="R277" t="str">
        <f>IF(AND(referentes!S187&lt;&gt;""    ),(referentes!W187),"")</f>
        <v>PNNCRSB, Isla Grande</v>
      </c>
      <c r="Y277" s="188" t="str">
        <f>IF(AND(referentes!U273&lt;&gt;"",          referentes!U273&lt;&gt;96321,    referentes!U273&lt;&gt;96222            ),(referentes!W273),"")</f>
        <v/>
      </c>
      <c r="Z277" s="188">
        <f>referentes!S273</f>
        <v>567</v>
      </c>
      <c r="AB277">
        <v>271</v>
      </c>
      <c r="AC277">
        <f t="shared" si="12"/>
        <v>0</v>
      </c>
      <c r="AD277">
        <f t="shared" si="13"/>
        <v>1130</v>
      </c>
      <c r="AE277" t="str">
        <f t="shared" si="14"/>
        <v>Pueblo Viejo -1</v>
      </c>
      <c r="AG277" s="218" t="str">
        <f>CONCATENATE(referentes!W544,"(",referentes!T544,")")</f>
        <v>Old_Point -3(OPOI-ZUS2-OP-3)</v>
      </c>
      <c r="AH277" s="219">
        <f>referentes!S544</f>
        <v>41474</v>
      </c>
    </row>
    <row r="278" spans="18:34" x14ac:dyDescent="0.2">
      <c r="R278" t="str">
        <f>IF(AND(referentes!S646&lt;&gt;""    ),(referentes!W646),"")</f>
        <v>Travesía</v>
      </c>
      <c r="Y278" s="188" t="str">
        <f>IF(AND(referentes!U274&lt;&gt;"",          referentes!U274&lt;&gt;96321,    referentes!U274&lt;&gt;96222            ),(referentes!W274),"")</f>
        <v/>
      </c>
      <c r="Z278" s="188">
        <f>referentes!S274</f>
        <v>55525</v>
      </c>
      <c r="AB278">
        <v>272</v>
      </c>
      <c r="AC278">
        <f t="shared" si="12"/>
        <v>0</v>
      </c>
      <c r="AD278">
        <f t="shared" si="13"/>
        <v>1130</v>
      </c>
      <c r="AE278" t="str">
        <f t="shared" si="14"/>
        <v>Puerquera</v>
      </c>
      <c r="AG278" s="218" t="str">
        <f>CONCATENATE(referentes!W545,"(",referentes!T545,")")</f>
        <v>Ostion(BCIS,EST-ZUS1-Ostion-1)</v>
      </c>
      <c r="AH278" s="219">
        <f>referentes!S545</f>
        <v>48747</v>
      </c>
    </row>
    <row r="279" spans="18:34" x14ac:dyDescent="0.2">
      <c r="R279" t="str">
        <f>IF(AND(referentes!S427&lt;&gt;""    ),(referentes!W427),"")</f>
        <v>Cuerval</v>
      </c>
      <c r="Y279" s="188" t="str">
        <f>IF(AND(referentes!U275&lt;&gt;"",          referentes!U275&lt;&gt;96321,    referentes!U275&lt;&gt;96222            ),(referentes!W275),"")</f>
        <v/>
      </c>
      <c r="Z279" s="188">
        <f>referentes!S275</f>
        <v>42307</v>
      </c>
      <c r="AB279">
        <v>273</v>
      </c>
      <c r="AC279">
        <f t="shared" si="12"/>
        <v>0</v>
      </c>
      <c r="AD279">
        <f t="shared" si="13"/>
        <v>1130</v>
      </c>
      <c r="AE279" t="str">
        <f t="shared" si="14"/>
        <v>Puerto Cesar-1</v>
      </c>
      <c r="AG279" s="218" t="str">
        <f>CONCATENATE(referentes!W546,"(",referentes!T546,")")</f>
        <v>Palosecal(VIRU-SZ1-PALOS-1)</v>
      </c>
      <c r="AH279" s="219">
        <f>referentes!S546</f>
        <v>42123</v>
      </c>
    </row>
    <row r="280" spans="18:34" x14ac:dyDescent="0.2">
      <c r="R280" t="str">
        <f>IF(AND(referentes!S946&lt;&gt;""    ),(referentes!W946),"")</f>
        <v>Sin Zonificación</v>
      </c>
      <c r="Y280" s="188" t="str">
        <f>IF(AND(referentes!U276&lt;&gt;"",          referentes!U276&lt;&gt;96321,    referentes!U276&lt;&gt;96222            ),(referentes!W276),"")</f>
        <v>Agrosoledad</v>
      </c>
      <c r="Z280" s="188">
        <f>referentes!S276</f>
        <v>48733</v>
      </c>
      <c r="AB280">
        <v>274</v>
      </c>
      <c r="AC280">
        <f t="shared" si="12"/>
        <v>0</v>
      </c>
      <c r="AD280">
        <f t="shared" si="13"/>
        <v>1130</v>
      </c>
      <c r="AE280" t="str">
        <f t="shared" si="14"/>
        <v>Puerto España</v>
      </c>
      <c r="AG280" s="218" t="str">
        <f>CONCATENATE(referentes!W547,"(",referentes!T547,")")</f>
        <v>Pantano el Eneal(CARI-ZP1-PE-1)</v>
      </c>
      <c r="AH280" s="219">
        <f>referentes!S547</f>
        <v>43641</v>
      </c>
    </row>
    <row r="281" spans="18:34" x14ac:dyDescent="0.2">
      <c r="R281" t="str">
        <f>IF(AND(referentes!S947&lt;&gt;""    ),(referentes!W947),"")</f>
        <v>Sin Zonificación</v>
      </c>
      <c r="Y281" s="188" t="str">
        <f>IF(AND(referentes!U277&lt;&gt;"",          referentes!U277&lt;&gt;96321,    referentes!U277&lt;&gt;96222            ),(referentes!W277),"")</f>
        <v>Agrosoledad -2</v>
      </c>
      <c r="Z281" s="188">
        <f>referentes!S277</f>
        <v>48735</v>
      </c>
      <c r="AB281">
        <v>275</v>
      </c>
      <c r="AC281" t="str">
        <f t="shared" si="12"/>
        <v>Agrosoledad</v>
      </c>
      <c r="AD281">
        <f t="shared" si="13"/>
        <v>275</v>
      </c>
      <c r="AE281" t="str">
        <f t="shared" si="14"/>
        <v>Punta Arenas</v>
      </c>
      <c r="AG281" s="218" t="str">
        <f>CONCATENATE(referentes!W548,"(",referentes!T548,")")</f>
        <v>Pantano el Eneal(CARI-ZP1-PE-2)</v>
      </c>
      <c r="AH281" s="219">
        <f>referentes!S548</f>
        <v>43777</v>
      </c>
    </row>
    <row r="282" spans="18:34" x14ac:dyDescent="0.2">
      <c r="R282" t="str">
        <f>IF(AND(referentes!S407&lt;&gt;""    ),(referentes!W407),"")</f>
        <v>Ciénaga Manzanillo B</v>
      </c>
      <c r="Y282" s="188" t="str">
        <f>IF(AND(referentes!U278&lt;&gt;"",          referentes!U278&lt;&gt;96321,    referentes!U278&lt;&gt;96222            ),(referentes!W278),"")</f>
        <v>Agrosoledad 3</v>
      </c>
      <c r="Z282" s="188">
        <f>referentes!S278</f>
        <v>48737</v>
      </c>
      <c r="AB282">
        <v>276</v>
      </c>
      <c r="AC282" t="str">
        <f t="shared" si="12"/>
        <v>Agrosoledad -2</v>
      </c>
      <c r="AD282">
        <f t="shared" si="13"/>
        <v>276</v>
      </c>
      <c r="AE282" t="str">
        <f t="shared" si="14"/>
        <v>Punta Boqueron</v>
      </c>
      <c r="AG282" s="218" t="str">
        <f>CONCATENATE(referentes!W549,"(",referentes!T549,")")</f>
        <v>Parcela Esteh(CAJA-ZR1-Esteh-1)</v>
      </c>
      <c r="AH282" s="219">
        <f>referentes!S549</f>
        <v>46020</v>
      </c>
    </row>
    <row r="283" spans="18:34" x14ac:dyDescent="0.2">
      <c r="R283" t="str">
        <f>IF(AND(referentes!S195&lt;&gt;""    ),(referentes!W195),"")</f>
        <v>PNNCRSB, Isla Tesoro</v>
      </c>
      <c r="Y283" s="188" t="str">
        <f>IF(AND(referentes!U279&lt;&gt;"",          referentes!U279&lt;&gt;96321,    referentes!U279&lt;&gt;96222            ),(referentes!W279),"")</f>
        <v>Aguas Negras -1</v>
      </c>
      <c r="Z283" s="188">
        <f>referentes!S279</f>
        <v>45924</v>
      </c>
      <c r="AB283">
        <v>277</v>
      </c>
      <c r="AC283" t="str">
        <f t="shared" si="12"/>
        <v>Agrosoledad 3</v>
      </c>
      <c r="AD283">
        <f t="shared" si="13"/>
        <v>277</v>
      </c>
      <c r="AE283" t="str">
        <f t="shared" si="14"/>
        <v>Punta Caricari</v>
      </c>
      <c r="AG283" s="218" t="str">
        <f>CONCATENATE(referentes!W550,"(",referentes!T550,")")</f>
        <v>Parcela Play(CAJA-ZUS1-Ply-1)</v>
      </c>
      <c r="AH283" s="219">
        <f>referentes!S550</f>
        <v>46002</v>
      </c>
    </row>
    <row r="284" spans="18:34" x14ac:dyDescent="0.2">
      <c r="R284" t="str">
        <f>IF(AND(referentes!S196&lt;&gt;""    ),(referentes!W196),"")</f>
        <v>PNNCRSB, San Antonio</v>
      </c>
      <c r="Y284" s="188" t="str">
        <f>IF(AND(referentes!U280&lt;&gt;"",          referentes!U280&lt;&gt;96321,    referentes!U280&lt;&gt;96222            ),(referentes!W280),"")</f>
        <v>Aguas Negras -2</v>
      </c>
      <c r="Z284" s="188">
        <f>referentes!S280</f>
        <v>45926</v>
      </c>
      <c r="AB284">
        <v>278</v>
      </c>
      <c r="AC284" t="str">
        <f t="shared" si="12"/>
        <v>Aguas Negras -1</v>
      </c>
      <c r="AD284">
        <f t="shared" si="13"/>
        <v>278</v>
      </c>
      <c r="AE284" t="str">
        <f t="shared" si="14"/>
        <v>Punta Caricari</v>
      </c>
      <c r="AG284" s="218" t="str">
        <f>CONCATENATE(referentes!W551,"(",referentes!T551,")")</f>
        <v>Parcela Pulumana(MUSI-ZP1-PPU-2)</v>
      </c>
      <c r="AH284" s="219">
        <f>referentes!S551</f>
        <v>43789</v>
      </c>
    </row>
    <row r="285" spans="18:34" x14ac:dyDescent="0.2">
      <c r="R285" t="str">
        <f>IF(AND(referentes!S333&lt;&gt;""    ),(referentes!W333),"")</f>
        <v>Bodegas</v>
      </c>
      <c r="Y285" s="188" t="str">
        <f>IF(AND(referentes!U281&lt;&gt;"",          referentes!U281&lt;&gt;96321,    referentes!U281&lt;&gt;96222            ),(referentes!W281),"")</f>
        <v>Aguas Negras -3</v>
      </c>
      <c r="Z285" s="188">
        <f>referentes!S281</f>
        <v>45928</v>
      </c>
      <c r="AB285">
        <v>279</v>
      </c>
      <c r="AC285" t="str">
        <f t="shared" si="12"/>
        <v>Aguas Negras -2</v>
      </c>
      <c r="AD285">
        <f t="shared" si="13"/>
        <v>279</v>
      </c>
      <c r="AE285" t="str">
        <f t="shared" si="14"/>
        <v>Punta Cerro -1</v>
      </c>
      <c r="AG285" s="218" t="str">
        <f>CONCATENATE(referentes!W552,"(",referentes!T552,")")</f>
        <v>Parcela Pulumana 1(MUSI-ZP1-PPU-1)</v>
      </c>
      <c r="AH285" s="219">
        <f>referentes!S552</f>
        <v>43590</v>
      </c>
    </row>
    <row r="286" spans="18:34" x14ac:dyDescent="0.2">
      <c r="R286" t="str">
        <f>IF(AND(referentes!S334&lt;&gt;""    ),(referentes!W334),"")</f>
        <v>Borde -1</v>
      </c>
      <c r="Y286" s="188" t="str">
        <f>IF(AND(referentes!U282&lt;&gt;"",          referentes!U282&lt;&gt;96321,    referentes!U282&lt;&gt;96222            ),(referentes!W282),"")</f>
        <v>Angostura</v>
      </c>
      <c r="Z286" s="188">
        <f>referentes!S282</f>
        <v>45589</v>
      </c>
      <c r="AB286">
        <v>280</v>
      </c>
      <c r="AC286" t="str">
        <f t="shared" si="12"/>
        <v>Aguas Negras -3</v>
      </c>
      <c r="AD286">
        <f t="shared" si="13"/>
        <v>280</v>
      </c>
      <c r="AE286" t="str">
        <f t="shared" si="14"/>
        <v>Punta Cerro -2</v>
      </c>
      <c r="AG286" s="218" t="str">
        <f>CONCATENATE(referentes!W553,"(",referentes!T553,")")</f>
        <v>Parche SO -1(MUSI-ZP1-PSO-1)</v>
      </c>
      <c r="AH286" s="219">
        <f>referentes!S553</f>
        <v>43806</v>
      </c>
    </row>
    <row r="287" spans="18:34" x14ac:dyDescent="0.2">
      <c r="R287" t="str">
        <f>IF(AND(referentes!S640&lt;&gt;""    ),(referentes!W640),"")</f>
        <v>Suroeste parcela circular-2</v>
      </c>
      <c r="Y287" s="188" t="str">
        <f>IF(AND(referentes!U283&lt;&gt;"",          referentes!U283&lt;&gt;96321,    referentes!U283&lt;&gt;96222            ),(referentes!W283),"")</f>
        <v>Ararca-1</v>
      </c>
      <c r="Z287" s="188">
        <f>referentes!S283</f>
        <v>44509</v>
      </c>
      <c r="AB287">
        <v>281</v>
      </c>
      <c r="AC287" t="str">
        <f t="shared" si="12"/>
        <v>Angostura</v>
      </c>
      <c r="AD287">
        <f t="shared" si="13"/>
        <v>281</v>
      </c>
      <c r="AE287" t="str">
        <f t="shared" si="14"/>
        <v>Punta Cerro -3</v>
      </c>
      <c r="AG287" s="218" t="str">
        <f>CONCATENATE(referentes!W554,"(",referentes!T554,")")</f>
        <v>Parche SO -2(MUSI-ZP1-PSO-2)</v>
      </c>
      <c r="AH287" s="219">
        <f>referentes!S554</f>
        <v>43808</v>
      </c>
    </row>
    <row r="288" spans="18:34" x14ac:dyDescent="0.2">
      <c r="R288" t="str">
        <f>IF(AND(referentes!S641&lt;&gt;""    ),(referentes!W641),"")</f>
        <v>Tangarrá</v>
      </c>
      <c r="Y288" s="188" t="str">
        <f>IF(AND(referentes!U284&lt;&gt;"",          referentes!U284&lt;&gt;96321,    referentes!U284&lt;&gt;96222            ),(referentes!W284),"")</f>
        <v>Arroyo Limon -4</v>
      </c>
      <c r="Z288" s="188">
        <f>referentes!S284</f>
        <v>43803</v>
      </c>
      <c r="AB288">
        <v>282</v>
      </c>
      <c r="AC288" t="str">
        <f t="shared" si="12"/>
        <v>Ararca-1</v>
      </c>
      <c r="AD288">
        <f t="shared" si="13"/>
        <v>282</v>
      </c>
      <c r="AE288" t="str">
        <f t="shared" si="14"/>
        <v>Punta Cerro -4</v>
      </c>
      <c r="AG288" s="218" t="str">
        <f>CONCATENATE(referentes!W555,"(",referentes!T555,")")</f>
        <v>Pasacaballos(CAMREAL-ZUS2-CABALLOS-1)</v>
      </c>
      <c r="AH288" s="219">
        <f>referentes!S555</f>
        <v>45391</v>
      </c>
    </row>
    <row r="289" spans="18:34" x14ac:dyDescent="0.2">
      <c r="R289" t="str">
        <f>IF(AND(referentes!S433&lt;&gt;""    ),(referentes!W433),"")</f>
        <v>Don Diego-3</v>
      </c>
      <c r="Y289" s="188" t="str">
        <f>IF(AND(referentes!U285&lt;&gt;"",          referentes!U285&lt;&gt;96321,    referentes!U285&lt;&gt;96222            ),(referentes!W285),"")</f>
        <v>Arroyo Límon -1</v>
      </c>
      <c r="Z289" s="188">
        <f>referentes!S285</f>
        <v>43622</v>
      </c>
      <c r="AB289">
        <v>283</v>
      </c>
      <c r="AC289" t="str">
        <f t="shared" si="12"/>
        <v>Arroyo Limon -4</v>
      </c>
      <c r="AD289">
        <f t="shared" si="13"/>
        <v>283</v>
      </c>
      <c r="AE289" t="str">
        <f t="shared" si="14"/>
        <v>Punta Cerro -5</v>
      </c>
      <c r="AG289" s="218" t="str">
        <f>CONCATENATE(referentes!W556,"(",referentes!T556,")")</f>
        <v>Peñitas(VIRU-SZ1-PEÑI-1)</v>
      </c>
      <c r="AH289" s="219">
        <f>referentes!S556</f>
        <v>42127</v>
      </c>
    </row>
    <row r="290" spans="18:34" x14ac:dyDescent="0.2">
      <c r="R290" t="str">
        <f>IF(AND(referentes!S673&lt;&gt;""    ),(referentes!W673),"")</f>
        <v>Arroyo de Plata</v>
      </c>
      <c r="Y290" s="188" t="str">
        <f>IF(AND(referentes!U286&lt;&gt;"",          referentes!U286&lt;&gt;96321,    referentes!U286&lt;&gt;96222            ),(referentes!W286),"")</f>
        <v>Arroyo Pacho</v>
      </c>
      <c r="Z290" s="188">
        <f>referentes!S286</f>
        <v>43644</v>
      </c>
      <c r="AB290">
        <v>284</v>
      </c>
      <c r="AC290" t="str">
        <f t="shared" si="12"/>
        <v>Arroyo Límon -1</v>
      </c>
      <c r="AD290">
        <f t="shared" si="13"/>
        <v>284</v>
      </c>
      <c r="AE290" t="str">
        <f t="shared" si="14"/>
        <v>Punta Cerro -6</v>
      </c>
      <c r="AG290" s="218" t="str">
        <f>CONCATENATE(referentes!W557,"(",referentes!T557,")")</f>
        <v>Playa OBREGON_AQUIROBA(QUIR-ZP1-POBA-1)</v>
      </c>
      <c r="AH290" s="219">
        <f>referentes!S557</f>
        <v>42245</v>
      </c>
    </row>
    <row r="291" spans="18:34" x14ac:dyDescent="0.2">
      <c r="R291" t="str">
        <f>IF(AND(referentes!S585&lt;&gt;""    ),(referentes!W585),"")</f>
        <v>Punta de las Vacas-1</v>
      </c>
      <c r="Y291" s="188" t="str">
        <f>IF(AND(referentes!U287&lt;&gt;"",          referentes!U287&lt;&gt;96321,    referentes!U287&lt;&gt;96222            ),(referentes!W287),"")</f>
        <v>Arroyo Pacho</v>
      </c>
      <c r="Z291" s="188">
        <f>referentes!S287</f>
        <v>43779</v>
      </c>
      <c r="AB291">
        <v>285</v>
      </c>
      <c r="AC291" t="str">
        <f t="shared" si="12"/>
        <v>Arroyo Pacho</v>
      </c>
      <c r="AD291">
        <f t="shared" si="13"/>
        <v>285</v>
      </c>
      <c r="AE291" t="str">
        <f t="shared" si="14"/>
        <v>Punta Chino -1</v>
      </c>
      <c r="AG291" s="218" t="str">
        <f>CONCATENATE(referentes!W558,"(",referentes!T558,")")</f>
        <v>Playa Obregon(QUIR-ZP1-PORG-1)</v>
      </c>
      <c r="AH291" s="219">
        <f>referentes!S558</f>
        <v>42236</v>
      </c>
    </row>
    <row r="292" spans="18:34" x14ac:dyDescent="0.2">
      <c r="R292" t="str">
        <f>IF(AND(referentes!S583&lt;&gt;""    ),(referentes!W583),"")</f>
        <v>Punta Seca</v>
      </c>
      <c r="Y292" s="188" t="str">
        <f>IF(AND(referentes!U288&lt;&gt;"",          referentes!U288&lt;&gt;96321,    referentes!U288&lt;&gt;96222            ),(referentes!W288),"")</f>
        <v>Arroyo Pacho</v>
      </c>
      <c r="Z292" s="188">
        <f>referentes!S288</f>
        <v>43647</v>
      </c>
      <c r="AB292">
        <v>286</v>
      </c>
      <c r="AC292" t="str">
        <f t="shared" si="12"/>
        <v>Arroyo Pacho</v>
      </c>
      <c r="AD292">
        <f t="shared" si="13"/>
        <v>286</v>
      </c>
      <c r="AE292" t="str">
        <f t="shared" si="14"/>
        <v>Punta Chino -2</v>
      </c>
      <c r="AG292" s="218" t="str">
        <f>CONCATENATE(referentes!W559,"(",referentes!T559,")")</f>
        <v>Playa_Sofia(TIMB-ZP1-PSOFIA-1)</v>
      </c>
      <c r="AH292" s="219">
        <f>referentes!S559</f>
        <v>45481</v>
      </c>
    </row>
    <row r="293" spans="18:34" x14ac:dyDescent="0.2">
      <c r="R293" t="str">
        <f>IF(AND(referentes!S586&lt;&gt;""    ),(referentes!W586),"")</f>
        <v>Punta_Coco</v>
      </c>
      <c r="Y293" s="188" t="str">
        <f>IF(AND(referentes!U289&lt;&gt;"",          referentes!U289&lt;&gt;96321,    referentes!U289&lt;&gt;96222            ),(referentes!W289),"")</f>
        <v>Arroyo Pacho</v>
      </c>
      <c r="Z293" s="188">
        <f>referentes!S289</f>
        <v>43649</v>
      </c>
      <c r="AB293">
        <v>287</v>
      </c>
      <c r="AC293" t="str">
        <f t="shared" si="12"/>
        <v>Arroyo Pacho</v>
      </c>
      <c r="AD293">
        <f t="shared" si="13"/>
        <v>287</v>
      </c>
      <c r="AE293" t="str">
        <f t="shared" si="14"/>
        <v>Punta Chino -3</v>
      </c>
      <c r="AG293" s="218" t="str">
        <f>CONCATENATE(referentes!W560,"(",referentes!T560,")")</f>
        <v>Pozos Colorados-1(PZC-SZ1-PZC-1)</v>
      </c>
      <c r="AH293" s="219">
        <f>referentes!S560</f>
        <v>40993</v>
      </c>
    </row>
    <row r="294" spans="18:34" x14ac:dyDescent="0.2">
      <c r="R294" t="str">
        <f>IF(AND(referentes!S587&lt;&gt;""    ),(referentes!W587),"")</f>
        <v>Quebrada Balsadito</v>
      </c>
      <c r="Y294" s="188" t="str">
        <f>IF(AND(referentes!U290&lt;&gt;"",          referentes!U290&lt;&gt;96321,    referentes!U290&lt;&gt;96222            ),(referentes!W290),"")</f>
        <v>Arroyo Plata-1</v>
      </c>
      <c r="Z294" s="188">
        <f>referentes!S290</f>
        <v>44493</v>
      </c>
      <c r="AB294">
        <v>288</v>
      </c>
      <c r="AC294" t="str">
        <f t="shared" si="12"/>
        <v>Arroyo Pacho</v>
      </c>
      <c r="AD294">
        <f t="shared" si="13"/>
        <v>288</v>
      </c>
      <c r="AE294" t="str">
        <f t="shared" si="14"/>
        <v>Punta Chino -4</v>
      </c>
      <c r="AG294" s="218" t="str">
        <f>CONCATENATE(referentes!W561,"(",referentes!T561,")")</f>
        <v>Pueblo Viejo -1(LEN;SFFCGSM-SZ1-PVIE-1)</v>
      </c>
      <c r="AH294" s="219">
        <f>referentes!S561</f>
        <v>41001</v>
      </c>
    </row>
    <row r="295" spans="18:34" x14ac:dyDescent="0.2">
      <c r="R295" t="str">
        <f>IF(AND(referentes!S558&lt;&gt;""    ),(referentes!W558),"")</f>
        <v>Playa Obregon</v>
      </c>
      <c r="Y295" s="188" t="str">
        <f>IF(AND(referentes!U291&lt;&gt;"",          referentes!U291&lt;&gt;96321,    referentes!U291&lt;&gt;96222            ),(referentes!W291),"")</f>
        <v>Arroyo la Piedrecita</v>
      </c>
      <c r="Z295" s="188">
        <f>referentes!S291</f>
        <v>43662</v>
      </c>
      <c r="AB295">
        <v>289</v>
      </c>
      <c r="AC295" t="str">
        <f t="shared" si="12"/>
        <v>Arroyo Plata-1</v>
      </c>
      <c r="AD295">
        <f t="shared" si="13"/>
        <v>289</v>
      </c>
      <c r="AE295" t="str">
        <f t="shared" si="14"/>
        <v>Punta Chino -5</v>
      </c>
      <c r="AG295" s="218" t="str">
        <f>CONCATENATE(referentes!W562,"(",referentes!T562,")")</f>
        <v>Puerquera(VIRU-SZ1-PUER-1)</v>
      </c>
      <c r="AH295" s="219">
        <f>referentes!S562</f>
        <v>42111</v>
      </c>
    </row>
    <row r="296" spans="18:34" x14ac:dyDescent="0.2">
      <c r="R296" t="str">
        <f>IF(AND(referentes!S559&lt;&gt;""    ),(referentes!W559),"")</f>
        <v>Playa_Sofia</v>
      </c>
      <c r="Y296" s="188" t="str">
        <f>IF(AND(referentes!U292&lt;&gt;"",          referentes!U292&lt;&gt;96321,    referentes!U292&lt;&gt;96222            ),(referentes!W292),"")</f>
        <v>Arroyo limon -5</v>
      </c>
      <c r="Z296" s="188">
        <f>referentes!S292</f>
        <v>43560</v>
      </c>
      <c r="AB296">
        <v>290</v>
      </c>
      <c r="AC296" t="str">
        <f t="shared" si="12"/>
        <v>Arroyo la Piedrecita</v>
      </c>
      <c r="AD296">
        <f t="shared" si="13"/>
        <v>290</v>
      </c>
      <c r="AE296" t="str">
        <f t="shared" si="14"/>
        <v>Punta Chino -6</v>
      </c>
      <c r="AG296" s="218" t="str">
        <f>CONCATENATE(referentes!W563,"(",referentes!T563,")")</f>
        <v>Puerto Cesar-1(CORI-ZP1-Pces-1)</v>
      </c>
      <c r="AH296" s="219">
        <f>referentes!S563</f>
        <v>48471</v>
      </c>
    </row>
    <row r="297" spans="18:34" x14ac:dyDescent="0.2">
      <c r="R297" t="str">
        <f>IF(AND(referentes!S560&lt;&gt;""    ),(referentes!W560),"")</f>
        <v>Pozos Colorados-1</v>
      </c>
      <c r="Y297" s="188" t="str">
        <f>IF(AND(referentes!U293&lt;&gt;"",          referentes!U293&lt;&gt;96321,    referentes!U293&lt;&gt;96222            ),(referentes!W293),"")</f>
        <v>Arroyo_Limon -3</v>
      </c>
      <c r="Z297" s="188">
        <f>referentes!S293</f>
        <v>43801</v>
      </c>
      <c r="AB297">
        <v>291</v>
      </c>
      <c r="AC297" t="str">
        <f t="shared" si="12"/>
        <v>Arroyo limon -5</v>
      </c>
      <c r="AD297">
        <f t="shared" si="13"/>
        <v>291</v>
      </c>
      <c r="AE297" t="str">
        <f t="shared" si="14"/>
        <v>Punta Coquito</v>
      </c>
      <c r="AG297" s="218" t="str">
        <f>CONCATENATE(referentes!W564,"(",referentes!T564,")")</f>
        <v>Puerto España(BSJU-ZR3-SJPE-1)</v>
      </c>
      <c r="AH297" s="219">
        <f>referentes!S564</f>
        <v>45880</v>
      </c>
    </row>
    <row r="298" spans="18:34" x14ac:dyDescent="0.2">
      <c r="R298" t="str">
        <f>IF(AND(referentes!S599&lt;&gt;""    ),(referentes!W599),"")</f>
        <v>Rio Chorí</v>
      </c>
      <c r="Y298" s="188" t="str">
        <f>IF(AND(referentes!U294&lt;&gt;"",          referentes!U294&lt;&gt;96321,    referentes!U294&lt;&gt;96222            ),(referentes!W294),"")</f>
        <v>Arroyo_limon -2</v>
      </c>
      <c r="Z298" s="188">
        <f>referentes!S294</f>
        <v>43562</v>
      </c>
      <c r="AB298">
        <v>292</v>
      </c>
      <c r="AC298" t="str">
        <f t="shared" si="12"/>
        <v>Arroyo_Limon -3</v>
      </c>
      <c r="AD298">
        <f t="shared" si="13"/>
        <v>292</v>
      </c>
      <c r="AE298" t="str">
        <f t="shared" si="14"/>
        <v>Punta Coquito</v>
      </c>
      <c r="AG298" s="218" t="str">
        <f>CONCATENATE(referentes!W565,"(",referentes!T565,")")</f>
        <v>Punta Arenas(TBOM-ZP1-Pta Arenas-1)</v>
      </c>
      <c r="AH298" s="219">
        <f>referentes!S565</f>
        <v>44603</v>
      </c>
    </row>
    <row r="299" spans="18:34" x14ac:dyDescent="0.2">
      <c r="R299" t="str">
        <f>IF(AND(referentes!S607&lt;&gt;""    ),(referentes!W607),"")</f>
        <v>Rio Toribio-4</v>
      </c>
      <c r="Y299" s="188" t="str">
        <f>IF(AND(referentes!U295&lt;&gt;"",          referentes!U295&lt;&gt;96321,    referentes!U295&lt;&gt;96222            ),(referentes!W295),"")</f>
        <v>BOQUILLA-1</v>
      </c>
      <c r="Z299" s="188">
        <f>referentes!S295</f>
        <v>42007</v>
      </c>
      <c r="AB299">
        <v>293</v>
      </c>
      <c r="AC299" t="str">
        <f t="shared" si="12"/>
        <v>Arroyo_limon -2</v>
      </c>
      <c r="AD299">
        <f t="shared" si="13"/>
        <v>293</v>
      </c>
      <c r="AE299" t="str">
        <f t="shared" si="14"/>
        <v>Punta Seca</v>
      </c>
      <c r="AG299" s="218" t="str">
        <f>CONCATENATE(referentes!W566,"(",referentes!T566,")")</f>
        <v>Punta Boqueron(JPVI-ZR1-Boquerón-1)</v>
      </c>
      <c r="AH299" s="219">
        <f>referentes!S566</f>
        <v>44621</v>
      </c>
    </row>
    <row r="300" spans="18:34" x14ac:dyDescent="0.2">
      <c r="R300" t="str">
        <f>IF(AND(referentes!S598&lt;&gt;""    ),(referentes!W598),"")</f>
        <v>Rio Caimán Viejo</v>
      </c>
      <c r="Y300" s="188" t="str">
        <f>IF(AND(referentes!U296&lt;&gt;"",          referentes!U296&lt;&gt;96321,    referentes!U296&lt;&gt;96222            ),(referentes!W296),"")</f>
        <v>Bahia Barbacoas-1</v>
      </c>
      <c r="Z300" s="188">
        <f>referentes!S296</f>
        <v>42000</v>
      </c>
      <c r="AB300">
        <v>294</v>
      </c>
      <c r="AC300" t="str">
        <f t="shared" si="12"/>
        <v>BOQUILLA-1</v>
      </c>
      <c r="AD300">
        <f t="shared" si="13"/>
        <v>294</v>
      </c>
      <c r="AE300" t="str">
        <f t="shared" si="14"/>
        <v>Punta Seca -2</v>
      </c>
      <c r="AG300" s="218" t="str">
        <f>CONCATENATE(referentes!W567,"(",referentes!T567,")")</f>
        <v>Punta Caricari(CARI-ZP1-PCC-1)</v>
      </c>
      <c r="AH300" s="219">
        <f>referentes!S567</f>
        <v>43635</v>
      </c>
    </row>
    <row r="301" spans="18:34" x14ac:dyDescent="0.2">
      <c r="R301" t="str">
        <f>IF(AND(referentes!S736&lt;&gt;""    ),(referentes!W736),"")</f>
        <v>Caño Tijo</v>
      </c>
      <c r="Y301" s="188" t="str">
        <f>IF(AND(referentes!U297&lt;&gt;"",          referentes!U297&lt;&gt;96321,    referentes!U297&lt;&gt;96222            ),(referentes!W297),"")</f>
        <v>Bahia Barbacoas-1-1</v>
      </c>
      <c r="Z301" s="188">
        <f>referentes!S297</f>
        <v>44490</v>
      </c>
      <c r="AB301">
        <v>295</v>
      </c>
      <c r="AC301" t="str">
        <f t="shared" si="12"/>
        <v>Bahia Barbacoas-1</v>
      </c>
      <c r="AD301">
        <f t="shared" si="13"/>
        <v>295</v>
      </c>
      <c r="AE301" t="str">
        <f t="shared" si="14"/>
        <v>Punta de las Vacas-1</v>
      </c>
      <c r="AG301" s="218" t="str">
        <f>CONCATENATE(referentes!W568,"(",referentes!T568,")")</f>
        <v>Punta Caricari(CARI-ZP1-PCC-2)</v>
      </c>
      <c r="AH301" s="219">
        <f>referentes!S568</f>
        <v>43773</v>
      </c>
    </row>
    <row r="302" spans="18:34" x14ac:dyDescent="0.2">
      <c r="R302" t="str">
        <f>IF(AND(referentes!S331&lt;&gt;""    ),(referentes!W331),"")</f>
        <v>Bocas de SEQUIHONDA -1</v>
      </c>
      <c r="Y302" s="188" t="str">
        <f>IF(AND(referentes!U298&lt;&gt;"",          referentes!U298&lt;&gt;96321,    referentes!U298&lt;&gt;96222            ),(referentes!W298),"")</f>
        <v>Bahia Honda -1</v>
      </c>
      <c r="Z302" s="188">
        <f>referentes!S298</f>
        <v>49005</v>
      </c>
      <c r="AB302">
        <v>296</v>
      </c>
      <c r="AC302" t="str">
        <f t="shared" si="12"/>
        <v>Bahia Barbacoas-1-1</v>
      </c>
      <c r="AD302">
        <f t="shared" si="13"/>
        <v>296</v>
      </c>
      <c r="AE302" t="str">
        <f t="shared" si="14"/>
        <v>Punta_Coco</v>
      </c>
      <c r="AG302" s="218" t="str">
        <f>CONCATENATE(referentes!W569,"(",referentes!T569,")")</f>
        <v>Punta Cerro -1(CGSM-SZ1-PtaCerro-1)</v>
      </c>
      <c r="AH302" s="219">
        <f>referentes!S569</f>
        <v>45288</v>
      </c>
    </row>
    <row r="303" spans="18:34" x14ac:dyDescent="0.2">
      <c r="R303" t="str">
        <f>IF(AND(referentes!S273&lt;&gt;""    ),(referentes!W273),"")</f>
        <v>charco</v>
      </c>
      <c r="Y303" s="188" t="str">
        <f>IF(AND(referentes!U299&lt;&gt;"",          referentes!U299&lt;&gt;96321,    referentes!U299&lt;&gt;96222            ),(referentes!W299),"")</f>
        <v>Bahía Burrera-1</v>
      </c>
      <c r="Z303" s="188">
        <f>referentes!S299</f>
        <v>48492</v>
      </c>
      <c r="AB303">
        <v>297</v>
      </c>
      <c r="AC303" t="str">
        <f t="shared" si="12"/>
        <v>Bahia Honda -1</v>
      </c>
      <c r="AD303">
        <f t="shared" si="13"/>
        <v>297</v>
      </c>
      <c r="AE303" t="str">
        <f t="shared" si="14"/>
        <v>Quebrada Balsadito</v>
      </c>
      <c r="AG303" s="218" t="str">
        <f>CONCATENATE(referentes!W570,"(",referentes!T570,")")</f>
        <v>Punta Cerro -2(CGSM-SZ1-PtaCerro-2)</v>
      </c>
      <c r="AH303" s="219">
        <f>referentes!S570</f>
        <v>45290</v>
      </c>
    </row>
    <row r="304" spans="18:34" x14ac:dyDescent="0.2">
      <c r="R304" t="str">
        <f>IF(AND(referentes!S272&lt;&gt;""    ),(referentes!W272),"")</f>
        <v>Zaragoza - Aguacatal</v>
      </c>
      <c r="Y304" s="188" t="str">
        <f>IF(AND(referentes!U300&lt;&gt;"",          referentes!U300&lt;&gt;96321,    referentes!U300&lt;&gt;96222            ),(referentes!W300),"")</f>
        <v>Bahía Coco Grande-1</v>
      </c>
      <c r="Z304" s="188">
        <f>referentes!S300</f>
        <v>48520</v>
      </c>
      <c r="AB304">
        <v>298</v>
      </c>
      <c r="AC304" t="str">
        <f t="shared" si="12"/>
        <v>Bahía Burrera-1</v>
      </c>
      <c r="AD304">
        <f t="shared" si="13"/>
        <v>298</v>
      </c>
      <c r="AE304" t="str">
        <f t="shared" si="14"/>
        <v>Quiroga</v>
      </c>
      <c r="AG304" s="218" t="str">
        <f>CONCATENATE(referentes!W571,"(",referentes!T571,")")</f>
        <v>Punta Cerro -3(CGSM-SZ1-PtaCerro-3)</v>
      </c>
      <c r="AH304" s="219">
        <f>referentes!S571</f>
        <v>45292</v>
      </c>
    </row>
    <row r="305" spans="18:34" x14ac:dyDescent="0.2">
      <c r="R305" t="str">
        <f>IF(AND(referentes!S319&lt;&gt;""    ),(referentes!W319),"")</f>
        <v>Berrugas</v>
      </c>
      <c r="Y305" s="188" t="str">
        <f>IF(AND(referentes!U301&lt;&gt;"",          referentes!U301&lt;&gt;96321,    referentes!U301&lt;&gt;96222            ),(referentes!W301),"")</f>
        <v>Bahía El Roto</v>
      </c>
      <c r="Z305" s="188">
        <f>referentes!S301</f>
        <v>48526</v>
      </c>
      <c r="AB305">
        <v>299</v>
      </c>
      <c r="AC305" t="str">
        <f t="shared" si="12"/>
        <v>Bahía Coco Grande-1</v>
      </c>
      <c r="AD305">
        <f t="shared" si="13"/>
        <v>299</v>
      </c>
      <c r="AE305" t="str">
        <f t="shared" si="14"/>
        <v>Rincon Norte</v>
      </c>
      <c r="AG305" s="218" t="str">
        <f>CONCATENATE(referentes!W572,"(",referentes!T572,")")</f>
        <v>Punta Cerro -4(CGSM-SZ1-PtaCerro-4)</v>
      </c>
      <c r="AH305" s="219">
        <f>referentes!S572</f>
        <v>45549</v>
      </c>
    </row>
    <row r="306" spans="18:34" x14ac:dyDescent="0.2">
      <c r="R306" t="str">
        <f>IF(AND(referentes!S327&lt;&gt;""    ),(referentes!W327),"")</f>
        <v>Bocana Asocars</v>
      </c>
      <c r="Y306" s="188" t="str">
        <f>IF(AND(referentes!U302&lt;&gt;"",          referentes!U302&lt;&gt;96321,    referentes!U302&lt;&gt;96222            ),(referentes!W302),"")</f>
        <v/>
      </c>
      <c r="Z306" s="188">
        <f>referentes!S302</f>
        <v>55547</v>
      </c>
      <c r="AB306">
        <v>300</v>
      </c>
      <c r="AC306" t="str">
        <f t="shared" si="12"/>
        <v>Bahía El Roto</v>
      </c>
      <c r="AD306">
        <f t="shared" si="13"/>
        <v>300</v>
      </c>
      <c r="AE306" t="str">
        <f t="shared" si="14"/>
        <v>Rincon Norte -2</v>
      </c>
      <c r="AG306" s="218" t="str">
        <f>CONCATENATE(referentes!W573,"(",referentes!T573,")")</f>
        <v>Punta Cerro -5(CGSM-SZ1-PtaCerro-5)</v>
      </c>
      <c r="AH306" s="219">
        <f>referentes!S573</f>
        <v>45551</v>
      </c>
    </row>
    <row r="307" spans="18:34" x14ac:dyDescent="0.2">
      <c r="R307" t="str">
        <f>IF(AND(referentes!S652&lt;&gt;""    ),(referentes!W652),"")</f>
        <v>Valle de los Cangrejos -2</v>
      </c>
      <c r="Y307" s="188" t="str">
        <f>IF(AND(referentes!U303&lt;&gt;"",          referentes!U303&lt;&gt;96321,    referentes!U303&lt;&gt;96222            ),(referentes!W303),"")</f>
        <v/>
      </c>
      <c r="Z307" s="188">
        <f>referentes!S303</f>
        <v>55548</v>
      </c>
      <c r="AB307">
        <v>301</v>
      </c>
      <c r="AC307">
        <f t="shared" si="12"/>
        <v>0</v>
      </c>
      <c r="AD307">
        <f t="shared" si="13"/>
        <v>1130</v>
      </c>
      <c r="AE307" t="str">
        <f t="shared" si="14"/>
        <v>Rincon Sur</v>
      </c>
      <c r="AG307" s="218" t="str">
        <f>CONCATENATE(referentes!W574,"(",referentes!T574,")")</f>
        <v>Punta Cerro -6(CGSM-SZ1-PtaCerro-6)</v>
      </c>
      <c r="AH307" s="219">
        <f>referentes!S574</f>
        <v>45553</v>
      </c>
    </row>
    <row r="308" spans="18:34" x14ac:dyDescent="0.2">
      <c r="R308" t="str">
        <f>IF(AND(referentes!S315&lt;&gt;""    ),(referentes!W315),"")</f>
        <v>Barrial</v>
      </c>
      <c r="Y308" s="188" t="str">
        <f>IF(AND(referentes!U304&lt;&gt;"",          referentes!U304&lt;&gt;96321,    referentes!U304&lt;&gt;96222            ),(referentes!W304),"")</f>
        <v/>
      </c>
      <c r="Z308" s="188">
        <f>referentes!S304</f>
        <v>55549</v>
      </c>
      <c r="AB308">
        <v>302</v>
      </c>
      <c r="AC308">
        <f t="shared" si="12"/>
        <v>0</v>
      </c>
      <c r="AD308">
        <f t="shared" si="13"/>
        <v>1130</v>
      </c>
      <c r="AE308" t="str">
        <f t="shared" si="14"/>
        <v>Rincon Sur -2</v>
      </c>
      <c r="AG308" s="218" t="str">
        <f>CONCATENATE(referentes!W575,"(",referentes!T575,")")</f>
        <v>Punta Chino -1(CGSM-SZ1-PtaChino-1)</v>
      </c>
      <c r="AH308" s="219">
        <f>referentes!S575</f>
        <v>45274</v>
      </c>
    </row>
    <row r="309" spans="18:34" x14ac:dyDescent="0.2">
      <c r="R309" t="str">
        <f>IF(AND(referentes!S209&lt;&gt;""    ),(referentes!W209),"")</f>
        <v>Pechelín,Boca Marta</v>
      </c>
      <c r="Y309" s="188" t="str">
        <f>IF(AND(referentes!U305&lt;&gt;"",          referentes!U305&lt;&gt;96321,    referentes!U305&lt;&gt;96222            ),(referentes!W305),"")</f>
        <v/>
      </c>
      <c r="Z309" s="188">
        <f>referentes!S305</f>
        <v>55550</v>
      </c>
      <c r="AB309">
        <v>303</v>
      </c>
      <c r="AC309">
        <f t="shared" si="12"/>
        <v>0</v>
      </c>
      <c r="AD309">
        <f t="shared" si="13"/>
        <v>1130</v>
      </c>
      <c r="AE309" t="str">
        <f t="shared" si="14"/>
        <v>Rinconada -1</v>
      </c>
      <c r="AG309" s="218" t="str">
        <f>CONCATENATE(referentes!W576,"(",referentes!T576,")")</f>
        <v>Punta Chino -2(CGSM-SZ1-PtaChino-2)</v>
      </c>
      <c r="AH309" s="219">
        <f>referentes!S576</f>
        <v>45276</v>
      </c>
    </row>
    <row r="310" spans="18:34" x14ac:dyDescent="0.2">
      <c r="R310" t="str">
        <f>IF(AND(referentes!S708&lt;&gt;""    ),(referentes!W708),"")</f>
        <v>Buritaca 2</v>
      </c>
      <c r="Y310" s="188" t="str">
        <f>IF(AND(referentes!U306&lt;&gt;"",          referentes!U306&lt;&gt;96321,    referentes!U306&lt;&gt;96222            ),(referentes!W306),"")</f>
        <v/>
      </c>
      <c r="Z310" s="188">
        <f>referentes!S306</f>
        <v>55551</v>
      </c>
      <c r="AB310">
        <v>304</v>
      </c>
      <c r="AC310">
        <f t="shared" si="12"/>
        <v>0</v>
      </c>
      <c r="AD310">
        <f t="shared" si="13"/>
        <v>1130</v>
      </c>
      <c r="AE310" t="str">
        <f t="shared" si="14"/>
        <v>Rinconada -2</v>
      </c>
      <c r="AG310" s="218" t="str">
        <f>CONCATENATE(referentes!W577,"(",referentes!T577,")")</f>
        <v>Punta Chino -3(CGSM-SZ1-PtaChino-3)</v>
      </c>
      <c r="AH310" s="219">
        <f>referentes!S577</f>
        <v>45278</v>
      </c>
    </row>
    <row r="311" spans="18:34" x14ac:dyDescent="0.2">
      <c r="R311" t="str">
        <f>IF(AND(referentes!S701&lt;&gt;""    ),(referentes!W701),"")</f>
        <v>Bocana Guapi</v>
      </c>
      <c r="Y311" s="188" t="str">
        <f>IF(AND(referentes!U307&lt;&gt;"",          referentes!U307&lt;&gt;96321,    referentes!U307&lt;&gt;96222            ),(referentes!W307),"")</f>
        <v>Bahía Hooker-1</v>
      </c>
      <c r="Z311" s="188">
        <f>referentes!S307</f>
        <v>49002</v>
      </c>
      <c r="AB311">
        <v>305</v>
      </c>
      <c r="AC311">
        <f t="shared" si="12"/>
        <v>0</v>
      </c>
      <c r="AD311">
        <f t="shared" si="13"/>
        <v>1130</v>
      </c>
      <c r="AE311" t="str">
        <f t="shared" si="14"/>
        <v>Rinconada -3</v>
      </c>
      <c r="AG311" s="218" t="str">
        <f>CONCATENATE(referentes!W578,"(",referentes!T578,")")</f>
        <v>Punta Chino -4(CGSM-SZ1-PtaChino-4)</v>
      </c>
      <c r="AH311" s="219">
        <f>referentes!S578</f>
        <v>45567</v>
      </c>
    </row>
    <row r="312" spans="18:34" x14ac:dyDescent="0.2">
      <c r="R312" t="str">
        <f>IF(AND(referentes!S748&lt;&gt;""    ),(referentes!W748),"")</f>
        <v>Chamuscado</v>
      </c>
      <c r="Y312" s="188" t="str">
        <f>IF(AND(referentes!U308&lt;&gt;"",          referentes!U308&lt;&gt;96321,    referentes!U308&lt;&gt;96222            ),(referentes!W308),"")</f>
        <v>Bahía La Paila-1</v>
      </c>
      <c r="Z312" s="188">
        <f>referentes!S308</f>
        <v>48497</v>
      </c>
      <c r="AB312">
        <v>306</v>
      </c>
      <c r="AC312" t="str">
        <f t="shared" si="12"/>
        <v>Bahía Hooker-1</v>
      </c>
      <c r="AD312">
        <f t="shared" si="13"/>
        <v>306</v>
      </c>
      <c r="AE312" t="str">
        <f t="shared" si="14"/>
        <v>Rio Ancachi</v>
      </c>
      <c r="AG312" s="218" t="str">
        <f>CONCATENATE(referentes!W579,"(",referentes!T579,")")</f>
        <v>Punta Chino -5(CGSM-SZ1-PtaChino-5)</v>
      </c>
      <c r="AH312" s="219">
        <f>referentes!S579</f>
        <v>45569</v>
      </c>
    </row>
    <row r="313" spans="18:34" x14ac:dyDescent="0.2">
      <c r="R313" t="str">
        <f>IF(AND(referentes!S645&lt;&gt;""    ),(referentes!W645),"")</f>
        <v>Totumo Oriental</v>
      </c>
      <c r="Y313" s="188" t="str">
        <f>IF(AND(referentes!U309&lt;&gt;"",          referentes!U309&lt;&gt;96321,    referentes!U309&lt;&gt;96222            ),(referentes!W309),"")</f>
        <v>Bahía Marirrio</v>
      </c>
      <c r="Z313" s="188">
        <f>referentes!S309</f>
        <v>48487</v>
      </c>
      <c r="AB313">
        <v>307</v>
      </c>
      <c r="AC313" t="str">
        <f t="shared" si="12"/>
        <v>Bahía La Paila-1</v>
      </c>
      <c r="AD313">
        <f t="shared" si="13"/>
        <v>307</v>
      </c>
      <c r="AE313" t="str">
        <f t="shared" si="14"/>
        <v>Rio Caimán Nuevo-1</v>
      </c>
      <c r="AG313" s="218" t="str">
        <f>CONCATENATE(referentes!W580,"(",referentes!T580,")")</f>
        <v>Punta Chino -6(CGSM-SZ1-PtaChino-6)</v>
      </c>
      <c r="AH313" s="219">
        <f>referentes!S580</f>
        <v>45571</v>
      </c>
    </row>
    <row r="314" spans="18:34" x14ac:dyDescent="0.2">
      <c r="R314" t="str">
        <f>IF(AND(referentes!S733&lt;&gt;""    ),(referentes!W733),"")</f>
        <v>Caño Salado</v>
      </c>
      <c r="Y314" s="188" t="str">
        <f>IF(AND(referentes!U310&lt;&gt;"",          referentes!U310&lt;&gt;96321,    referentes!U310&lt;&gt;96222            ),(referentes!W310),"")</f>
        <v>Bahía Marirrio</v>
      </c>
      <c r="Z314" s="188">
        <f>referentes!S310</f>
        <v>48489</v>
      </c>
      <c r="AB314">
        <v>308</v>
      </c>
      <c r="AC314" t="str">
        <f t="shared" si="12"/>
        <v>Bahía Marirrio</v>
      </c>
      <c r="AD314">
        <f t="shared" si="13"/>
        <v>308</v>
      </c>
      <c r="AE314" t="str">
        <f t="shared" si="14"/>
        <v>Rio Caimán Viejo</v>
      </c>
      <c r="AG314" s="218" t="str">
        <f>CONCATENATE(referentes!W581,"(",referentes!T581,")")</f>
        <v>Punta Coquito(BCOL-ZP1-Pcoq-1)</v>
      </c>
      <c r="AH314" s="219">
        <f>referentes!S581</f>
        <v>48403</v>
      </c>
    </row>
    <row r="315" spans="18:34" x14ac:dyDescent="0.2">
      <c r="R315" t="str">
        <f>IF(AND(referentes!S1162&lt;&gt;""    ),(referentes!W1162),"")</f>
        <v>Zona de Uso Sostenible</v>
      </c>
      <c r="Y315" s="188" t="str">
        <f>IF(AND(referentes!U311&lt;&gt;"",          referentes!U311&lt;&gt;96321,    referentes!U311&lt;&gt;96222            ),(referentes!W311),"")</f>
        <v>Balboa</v>
      </c>
      <c r="Z315" s="188">
        <f>referentes!S311</f>
        <v>45517</v>
      </c>
      <c r="AB315">
        <v>309</v>
      </c>
      <c r="AC315" t="str">
        <f t="shared" si="12"/>
        <v>Bahía Marirrio</v>
      </c>
      <c r="AD315">
        <f t="shared" si="13"/>
        <v>309</v>
      </c>
      <c r="AE315" t="str">
        <f t="shared" si="14"/>
        <v>Rio Chorí</v>
      </c>
      <c r="AG315" s="218" t="str">
        <f>CONCATENATE(referentes!W582,"(",referentes!T582,")")</f>
        <v>Punta Coquito(CORI-ZP1-Pcoq-1)</v>
      </c>
      <c r="AH315" s="219">
        <f>referentes!S582</f>
        <v>48683</v>
      </c>
    </row>
    <row r="316" spans="18:34" x14ac:dyDescent="0.2">
      <c r="R316" t="str">
        <f>IF(AND(referentes!S729&lt;&gt;""    ),(referentes!W729),"")</f>
        <v>Caño Lequerica</v>
      </c>
      <c r="Y316" s="188" t="str">
        <f>IF(AND(referentes!U312&lt;&gt;"",          referentes!U312&lt;&gt;96321,    referentes!U312&lt;&gt;96222            ),(referentes!W312),"")</f>
        <v>Balboa-1</v>
      </c>
      <c r="Z316" s="188">
        <f>referentes!S312</f>
        <v>45097</v>
      </c>
      <c r="AB316">
        <v>310</v>
      </c>
      <c r="AC316" t="str">
        <f t="shared" si="12"/>
        <v>Balboa</v>
      </c>
      <c r="AD316">
        <f t="shared" si="13"/>
        <v>310</v>
      </c>
      <c r="AE316" t="str">
        <f t="shared" si="14"/>
        <v>Rio Saija 3-1</v>
      </c>
      <c r="AG316" s="218" t="str">
        <f>CONCATENATE(referentes!W583,"(",referentes!T583,")")</f>
        <v>Punta Seca(PSEC-ZR1-PSEC-1)</v>
      </c>
      <c r="AH316" s="219">
        <f>referentes!S583</f>
        <v>44400</v>
      </c>
    </row>
    <row r="317" spans="18:34" x14ac:dyDescent="0.2">
      <c r="R317" t="str">
        <f>IF(AND(referentes!S1163&lt;&gt;""    ),(referentes!W1163),"")</f>
        <v>Zona de Uso Sostenible</v>
      </c>
      <c r="Y317" s="188" t="str">
        <f>IF(AND(referentes!U313&lt;&gt;"",          referentes!U313&lt;&gt;96321,    referentes!U313&lt;&gt;96222            ),(referentes!W313),"")</f>
        <v>Barranco Colorao</v>
      </c>
      <c r="Z317" s="188">
        <f>referentes!S313</f>
        <v>43638</v>
      </c>
      <c r="AB317">
        <v>311</v>
      </c>
      <c r="AC317" t="str">
        <f t="shared" si="12"/>
        <v>Balboa-1</v>
      </c>
      <c r="AD317">
        <f t="shared" si="13"/>
        <v>311</v>
      </c>
      <c r="AE317" t="str">
        <f t="shared" si="14"/>
        <v>Rio Sevilla -1</v>
      </c>
      <c r="AG317" s="218" t="str">
        <f>CONCATENATE(referentes!W584,"(",referentes!T584,")")</f>
        <v>Punta Seca -2(PSEC-ZR1-PSEC-2)</v>
      </c>
      <c r="AH317" s="219">
        <f>referentes!S584</f>
        <v>44436</v>
      </c>
    </row>
    <row r="318" spans="18:34" x14ac:dyDescent="0.2">
      <c r="R318" t="str">
        <f>IF(AND(referentes!S728&lt;&gt;""    ),(referentes!W728),"")</f>
        <v>Caño La caleta del tambor</v>
      </c>
      <c r="Y318" s="188" t="str">
        <f>IF(AND(referentes!U314&lt;&gt;"",          referentes!U314&lt;&gt;96321,    referentes!U314&lt;&gt;96222            ),(referentes!W314),"")</f>
        <v>Barranco Colorao</v>
      </c>
      <c r="Z318" s="188">
        <f>referentes!S314</f>
        <v>43775</v>
      </c>
      <c r="AB318">
        <v>312</v>
      </c>
      <c r="AC318" t="str">
        <f t="shared" si="12"/>
        <v>Barranco Colorao</v>
      </c>
      <c r="AD318">
        <f t="shared" si="13"/>
        <v>312</v>
      </c>
      <c r="AE318" t="str">
        <f t="shared" si="14"/>
        <v>Rio Sevilla -2</v>
      </c>
      <c r="AG318" s="218" t="str">
        <f>CONCATENATE(referentes!W585,"(",referentes!T585,")")</f>
        <v>Punta de las Vacas-1(CORI-ZP1-Pvac-1)</v>
      </c>
      <c r="AH318" s="219">
        <f>referentes!S585</f>
        <v>48432</v>
      </c>
    </row>
    <row r="319" spans="18:34" x14ac:dyDescent="0.2">
      <c r="R319" t="str">
        <f>IF(AND(referentes!S1174&lt;&gt;""    ),(referentes!W1174),"")</f>
        <v>Zona de Uso Sostenible</v>
      </c>
      <c r="Y319" s="188" t="str">
        <f>IF(AND(referentes!U315&lt;&gt;"",          referentes!U315&lt;&gt;96321,    referentes!U315&lt;&gt;96222            ),(referentes!W315),"")</f>
        <v>Barrial</v>
      </c>
      <c r="Z319" s="188">
        <f>referentes!S315</f>
        <v>42119</v>
      </c>
      <c r="AB319">
        <v>313</v>
      </c>
      <c r="AC319" t="str">
        <f t="shared" si="12"/>
        <v>Barranco Colorao</v>
      </c>
      <c r="AD319">
        <f t="shared" si="13"/>
        <v>313</v>
      </c>
      <c r="AE319" t="str">
        <f t="shared" si="14"/>
        <v>Rio Sevilla -3</v>
      </c>
      <c r="AG319" s="218" t="str">
        <f>CONCATENATE(referentes!W586,"(",referentes!T586,")")</f>
        <v>Punta_Coco(PCAU-ZUS2-PCOCO-1)</v>
      </c>
      <c r="AH319" s="219">
        <f>referentes!S586</f>
        <v>45494</v>
      </c>
    </row>
    <row r="320" spans="18:34" x14ac:dyDescent="0.2">
      <c r="R320" t="str">
        <f>IF(AND(referentes!S597&lt;&gt;""    ),(referentes!W597),"")</f>
        <v>Rio Caimán Nuevo-1</v>
      </c>
      <c r="Y320" s="188" t="str">
        <f>IF(AND(referentes!U316&lt;&gt;"",          referentes!U316&lt;&gt;96321,    referentes!U316&lt;&gt;96222            ),(referentes!W316),"")</f>
        <v>Baru1</v>
      </c>
      <c r="Z320" s="188">
        <f>referentes!S316</f>
        <v>44580</v>
      </c>
      <c r="AB320">
        <v>314</v>
      </c>
      <c r="AC320" t="str">
        <f t="shared" si="12"/>
        <v>Barrial</v>
      </c>
      <c r="AD320">
        <f t="shared" si="13"/>
        <v>314</v>
      </c>
      <c r="AE320" t="str">
        <f t="shared" si="14"/>
        <v>Rio Toribio-1</v>
      </c>
      <c r="AG320" s="218" t="str">
        <f>CONCATENATE(referentes!W587,"(",referentes!T587,")")</f>
        <v>Quebrada Balsadito(MAYO-ZR3-QB-1)</v>
      </c>
      <c r="AH320" s="219">
        <f>referentes!S587</f>
        <v>46006</v>
      </c>
    </row>
    <row r="321" spans="18:34" x14ac:dyDescent="0.2">
      <c r="R321" t="str">
        <f>IF(AND(referentes!S531&lt;&gt;""    ),(referentes!W531),"")</f>
        <v>Mayapo-2</v>
      </c>
      <c r="Y321" s="188" t="str">
        <f>IF(AND(referentes!U317&lt;&gt;"",          referentes!U317&lt;&gt;96321,    referentes!U317&lt;&gt;96222            ),(referentes!W317),"")</f>
        <v>Bazo Matuntugo -1</v>
      </c>
      <c r="Z321" s="188">
        <f>referentes!S317</f>
        <v>48517</v>
      </c>
      <c r="AB321">
        <v>315</v>
      </c>
      <c r="AC321" t="str">
        <f t="shared" si="12"/>
        <v>Baru1</v>
      </c>
      <c r="AD321">
        <f t="shared" si="13"/>
        <v>315</v>
      </c>
      <c r="AE321" t="str">
        <f t="shared" si="14"/>
        <v>Rio Toribio-2</v>
      </c>
      <c r="AG321" s="218" t="str">
        <f>CONCATENATE(referentes!W588,"(",referentes!T588,")")</f>
        <v>Quiroga(QUIR-ZP1-QUIROGA-1)</v>
      </c>
      <c r="AH321" s="219">
        <f>referentes!S588</f>
        <v>45497</v>
      </c>
    </row>
    <row r="322" spans="18:34" x14ac:dyDescent="0.2">
      <c r="R322" t="str">
        <f>IF(AND(referentes!S536&lt;&gt;""    ),(referentes!W536),"")</f>
        <v>Muertero</v>
      </c>
      <c r="Y322" s="188" t="str">
        <f>IF(AND(referentes!U318&lt;&gt;"",          referentes!U318&lt;&gt;96321,    referentes!U318&lt;&gt;96222            ),(referentes!W318),"")</f>
        <v>Bc Pulumana-2</v>
      </c>
      <c r="Z322" s="188">
        <f>referentes!S318</f>
        <v>43835</v>
      </c>
      <c r="AB322">
        <v>316</v>
      </c>
      <c r="AC322" t="str">
        <f t="shared" si="12"/>
        <v>Bazo Matuntugo -1</v>
      </c>
      <c r="AD322">
        <f t="shared" si="13"/>
        <v>316</v>
      </c>
      <c r="AE322" t="str">
        <f t="shared" si="14"/>
        <v>Rio Toribio-3</v>
      </c>
      <c r="AG322" s="218" t="str">
        <f>CONCATENATE(referentes!W589,"(",referentes!T589,")")</f>
        <v>Rincon Norte(RINC-ZP1-RNOR-1)</v>
      </c>
      <c r="AH322" s="219">
        <f>referentes!S589</f>
        <v>44392</v>
      </c>
    </row>
    <row r="323" spans="18:34" x14ac:dyDescent="0.2">
      <c r="R323" t="str">
        <f>IF(AND(referentes!S532&lt;&gt;""    ),(referentes!W532),"")</f>
        <v>Mayapo-3</v>
      </c>
      <c r="Y323" s="188" t="str">
        <f>IF(AND(referentes!U319&lt;&gt;"",          referentes!U319&lt;&gt;96321,    referentes!U319&lt;&gt;96222            ),(referentes!W319),"")</f>
        <v>Berrugas</v>
      </c>
      <c r="Z323" s="188">
        <f>referentes!S319</f>
        <v>42202</v>
      </c>
      <c r="AB323">
        <v>317</v>
      </c>
      <c r="AC323" t="str">
        <f t="shared" si="12"/>
        <v>Bc Pulumana-2</v>
      </c>
      <c r="AD323">
        <f t="shared" si="13"/>
        <v>317</v>
      </c>
      <c r="AE323" t="str">
        <f t="shared" si="14"/>
        <v>Rio Toribio-4</v>
      </c>
      <c r="AG323" s="218" t="str">
        <f>CONCATENATE(referentes!W590,"(",referentes!T590,")")</f>
        <v>Rincon Norte -2(RINC-ZP1-RNOR-2)</v>
      </c>
      <c r="AH323" s="219">
        <f>referentes!S590</f>
        <v>44432</v>
      </c>
    </row>
    <row r="324" spans="18:34" x14ac:dyDescent="0.2">
      <c r="R324" t="str">
        <f>IF(AND(referentes!S533&lt;&gt;""    ),(referentes!W533),"")</f>
        <v>Mc Bean parcela circular-1</v>
      </c>
      <c r="Y324" s="188" t="str">
        <f>IF(AND(referentes!U320&lt;&gt;"",          referentes!U320&lt;&gt;96321,    referentes!U320&lt;&gt;96222            ),(referentes!W320),"")</f>
        <v>Boca Cerrada</v>
      </c>
      <c r="Z324" s="188">
        <f>referentes!S320</f>
        <v>44387</v>
      </c>
      <c r="AB324">
        <v>318</v>
      </c>
      <c r="AC324" t="str">
        <f t="shared" si="12"/>
        <v>Berrugas</v>
      </c>
      <c r="AD324">
        <f t="shared" si="13"/>
        <v>318</v>
      </c>
      <c r="AE324" t="str">
        <f t="shared" si="14"/>
        <v>Rio Toribio-5</v>
      </c>
      <c r="AG324" s="218" t="str">
        <f>CONCATENATE(referentes!W591,"(",referentes!T591,")")</f>
        <v>Rincon Sur(RINC-ZR1-RSUR-1)</v>
      </c>
      <c r="AH324" s="219">
        <f>referentes!S591</f>
        <v>44395</v>
      </c>
    </row>
    <row r="325" spans="18:34" x14ac:dyDescent="0.2">
      <c r="R325" t="str">
        <f>IF(AND(referentes!S534&lt;&gt;""    ),(referentes!W534),"")</f>
        <v>Mc Bean parcela circular-2</v>
      </c>
      <c r="Y325" s="188" t="str">
        <f>IF(AND(referentes!U321&lt;&gt;"",          referentes!U321&lt;&gt;96321,    referentes!U321&lt;&gt;96222            ),(referentes!W321),"")</f>
        <v>Boca Curay-1</v>
      </c>
      <c r="Z325" s="188">
        <f>referentes!S321</f>
        <v>42833</v>
      </c>
      <c r="AB325">
        <v>319</v>
      </c>
      <c r="AC325" t="str">
        <f t="shared" si="12"/>
        <v>Boca Cerrada</v>
      </c>
      <c r="AD325">
        <f t="shared" si="13"/>
        <v>319</v>
      </c>
      <c r="AE325" t="str">
        <f t="shared" si="14"/>
        <v>Rio_Virudo</v>
      </c>
      <c r="AG325" s="218" t="str">
        <f>CONCATENATE(referentes!W592,"(",referentes!T592,")")</f>
        <v>Rincon Sur -2(RINC-ZR1-RSUR-2)</v>
      </c>
      <c r="AH325" s="219">
        <f>referentes!S592</f>
        <v>44434</v>
      </c>
    </row>
    <row r="326" spans="18:34" x14ac:dyDescent="0.2">
      <c r="R326" t="str">
        <f>IF(AND(referentes!S535&lt;&gt;""    ),(referentes!W535),"")</f>
        <v>Mc Bean parcela circular-3</v>
      </c>
      <c r="Y326" s="188" t="str">
        <f>IF(AND(referentes!U322&lt;&gt;"",          referentes!U322&lt;&gt;96321,    referentes!U322&lt;&gt;96222            ),(referentes!W322),"")</f>
        <v>Boca ISCUANDE</v>
      </c>
      <c r="Z326" s="188">
        <f>referentes!S322</f>
        <v>45918</v>
      </c>
      <c r="AB326">
        <v>320</v>
      </c>
      <c r="AC326" t="str">
        <f t="shared" si="12"/>
        <v>Boca Curay-1</v>
      </c>
      <c r="AD326">
        <f t="shared" si="13"/>
        <v>320</v>
      </c>
      <c r="AE326" t="str">
        <f t="shared" si="14"/>
        <v>Río Damaquiel-1</v>
      </c>
      <c r="AG326" s="218" t="str">
        <f>CONCATENATE(referentes!W593,"(",referentes!T593,")")</f>
        <v>Rinconada -1(VIPIS-SZ1-RIN-1)</v>
      </c>
      <c r="AH326" s="219">
        <f>referentes!S593</f>
        <v>45914</v>
      </c>
    </row>
    <row r="327" spans="18:34" x14ac:dyDescent="0.2">
      <c r="R327" t="str">
        <f>IF(AND(referentes!S1220&lt;&gt;""    ),(referentes!W1220),"")</f>
        <v/>
      </c>
      <c r="Y327" s="188" t="str">
        <f>IF(AND(referentes!U323&lt;&gt;"",          referentes!U323&lt;&gt;96321,    referentes!U323&lt;&gt;96222            ),(referentes!W323),"")</f>
        <v>Boca Pulumana</v>
      </c>
      <c r="Z327" s="188">
        <f>referentes!S323</f>
        <v>43833</v>
      </c>
      <c r="AB327">
        <v>321</v>
      </c>
      <c r="AC327" t="str">
        <f t="shared" si="12"/>
        <v>Boca ISCUANDE</v>
      </c>
      <c r="AD327">
        <f t="shared" si="13"/>
        <v>321</v>
      </c>
      <c r="AE327" t="str">
        <f t="shared" si="14"/>
        <v>Río Damaquiel-2</v>
      </c>
      <c r="AG327" s="218" t="str">
        <f>CONCATENATE(referentes!W594,"(",referentes!T594,")")</f>
        <v>Rinconada -2(VIPIS-SZ1-RIN-2)</v>
      </c>
      <c r="AH327" s="219">
        <f>referentes!S594</f>
        <v>45916</v>
      </c>
    </row>
    <row r="328" spans="18:34" x14ac:dyDescent="0.2">
      <c r="R328" t="str">
        <f>IF(AND(referentes!S1171&lt;&gt;""    ),(referentes!W1171),"")</f>
        <v>Zona de Uso Sostenible</v>
      </c>
      <c r="Y328" s="188" t="str">
        <f>IF(AND(referentes!U324&lt;&gt;"",          referentes!U324&lt;&gt;96321,    referentes!U324&lt;&gt;96222            ),(referentes!W324),"")</f>
        <v>Boca Rio Saija-1</v>
      </c>
      <c r="Z328" s="188">
        <f>referentes!S324</f>
        <v>42261</v>
      </c>
      <c r="AB328">
        <v>322</v>
      </c>
      <c r="AC328" t="str">
        <f t="shared" ref="AC328:AC391" si="15">IF(Y327="",0,Y327)</f>
        <v>Boca Pulumana</v>
      </c>
      <c r="AD328">
        <f t="shared" ref="AD328:AD391" si="16">IF(AC328=0,MAX($AB$7:$AB$1135)+1,AB328)</f>
        <v>322</v>
      </c>
      <c r="AE328" t="str">
        <f t="shared" ref="AE328:AE391" si="17">IFERROR(VLOOKUP(SMALL($AD$7:$AD$1135,AB328),$AB$7:$AD$1135,2,FALSE),"X")</f>
        <v>Río Sevilla -4</v>
      </c>
      <c r="AG328" s="218" t="str">
        <f>CONCATENATE(referentes!W595,"(",referentes!T595,")")</f>
        <v>Rinconada -3(VIPIS-SZ1-RIN-3)</v>
      </c>
      <c r="AH328" s="219">
        <f>referentes!S595</f>
        <v>45920</v>
      </c>
    </row>
    <row r="329" spans="18:34" x14ac:dyDescent="0.2">
      <c r="R329" t="str">
        <f>IF(AND(referentes!S1172&lt;&gt;""    ),(referentes!W1172),"")</f>
        <v>Zona de Uso Sostenible</v>
      </c>
      <c r="Y329" s="188" t="str">
        <f>IF(AND(referentes!U325&lt;&gt;"",          referentes!U325&lt;&gt;96321,    referentes!U325&lt;&gt;96222            ),(referentes!W325),"")</f>
        <v>Boca Vieja</v>
      </c>
      <c r="Z329" s="188">
        <f>referentes!S325</f>
        <v>45418</v>
      </c>
      <c r="AB329">
        <v>323</v>
      </c>
      <c r="AC329" t="str">
        <f t="shared" si="15"/>
        <v>Boca Rio Saija-1</v>
      </c>
      <c r="AD329">
        <f t="shared" si="16"/>
        <v>323</v>
      </c>
      <c r="AE329" t="str">
        <f t="shared" si="17"/>
        <v>Río Sevilla -5</v>
      </c>
      <c r="AG329" s="218" t="str">
        <f>CONCATENATE(referentes!W596,"(",referentes!T596,")")</f>
        <v>Rio Ancachi(Nuquí-ZR1-RIAN-1)</v>
      </c>
      <c r="AH329" s="219">
        <f>referentes!S596</f>
        <v>45086</v>
      </c>
    </row>
    <row r="330" spans="18:34" x14ac:dyDescent="0.2">
      <c r="R330" t="str">
        <f>IF(AND(referentes!S1158&lt;&gt;""    ),(referentes!W1158),"")</f>
        <v>Zona de Uso Sostenible</v>
      </c>
      <c r="Y330" s="188" t="str">
        <f>IF(AND(referentes!U326&lt;&gt;"",          referentes!U326&lt;&gt;96321,    referentes!U326&lt;&gt;96222            ),(referentes!W326),"")</f>
        <v>Bocana</v>
      </c>
      <c r="Z330" s="188">
        <f>referentes!S326</f>
        <v>41967</v>
      </c>
      <c r="AB330">
        <v>324</v>
      </c>
      <c r="AC330" t="str">
        <f t="shared" si="15"/>
        <v>Boca Vieja</v>
      </c>
      <c r="AD330">
        <f t="shared" si="16"/>
        <v>324</v>
      </c>
      <c r="AE330" t="str">
        <f t="shared" si="17"/>
        <v>Río Sevilla -6</v>
      </c>
      <c r="AG330" s="218" t="str">
        <f>CONCATENATE(referentes!W597,"(",referentes!T597,")")</f>
        <v>Rio Caimán Nuevo-1(CORI-ZP1-Cnvo-1)</v>
      </c>
      <c r="AH330" s="219">
        <f>referentes!S597</f>
        <v>48446</v>
      </c>
    </row>
    <row r="331" spans="18:34" x14ac:dyDescent="0.2">
      <c r="R331" t="str">
        <f>IF(AND(referentes!S730&lt;&gt;""    ),(referentes!W730),"")</f>
        <v>Caño Nisperal</v>
      </c>
      <c r="Y331" s="188" t="str">
        <f>IF(AND(referentes!U327&lt;&gt;"",          referentes!U327&lt;&gt;96321,    referentes!U327&lt;&gt;96222            ),(referentes!W327),"")</f>
        <v>Bocana Asocars</v>
      </c>
      <c r="Z331" s="188">
        <f>referentes!S327</f>
        <v>45883</v>
      </c>
      <c r="AB331">
        <v>325</v>
      </c>
      <c r="AC331" t="str">
        <f t="shared" si="15"/>
        <v>Bocana</v>
      </c>
      <c r="AD331">
        <f t="shared" si="16"/>
        <v>325</v>
      </c>
      <c r="AE331" t="str">
        <f t="shared" si="17"/>
        <v>S_La Virgen-1</v>
      </c>
      <c r="AG331" s="218" t="str">
        <f>CONCATENATE(referentes!W598,"(",referentes!T598,")")</f>
        <v>Rio Caimán Viejo(CORI-ZUS1-Cviej-1)</v>
      </c>
      <c r="AH331" s="219">
        <f>referentes!S598</f>
        <v>48440</v>
      </c>
    </row>
    <row r="332" spans="18:34" x14ac:dyDescent="0.2">
      <c r="R332" t="str">
        <f>IF(AND(referentes!S731&lt;&gt;""    ),(referentes!W731),"")</f>
        <v>Caño Palermo</v>
      </c>
      <c r="Y332" s="188" t="str">
        <f>IF(AND(referentes!U328&lt;&gt;"",          referentes!U328&lt;&gt;96321,    referentes!U328&lt;&gt;96222            ),(referentes!W328),"")</f>
        <v>Bocana CVC</v>
      </c>
      <c r="Z332" s="188">
        <f>referentes!S328</f>
        <v>45862</v>
      </c>
      <c r="AB332">
        <v>326</v>
      </c>
      <c r="AC332" t="str">
        <f t="shared" si="15"/>
        <v>Bocana Asocars</v>
      </c>
      <c r="AD332">
        <f t="shared" si="16"/>
        <v>326</v>
      </c>
      <c r="AE332" t="str">
        <f t="shared" si="17"/>
        <v>Salahonda -1</v>
      </c>
      <c r="AG332" s="218" t="str">
        <f>CONCATENATE(referentes!W599,"(",referentes!T599,")")</f>
        <v>Rio Chorí(Jurub-ZUS1-Pabarc-1)</v>
      </c>
      <c r="AH332" s="219">
        <f>referentes!S599</f>
        <v>45248</v>
      </c>
    </row>
    <row r="333" spans="18:34" x14ac:dyDescent="0.2">
      <c r="R333" t="str">
        <f>IF(AND(referentes!S741&lt;&gt;""    ),(referentes!W741),"")</f>
        <v>Caño Tijó</v>
      </c>
      <c r="Y333" s="188" t="str">
        <f>IF(AND(referentes!U329&lt;&gt;"",          referentes!U329&lt;&gt;96321,    referentes!U329&lt;&gt;96222            ),(referentes!W329),"")</f>
        <v>Bocana Guapi</v>
      </c>
      <c r="Z333" s="188">
        <f>referentes!S329</f>
        <v>45515</v>
      </c>
      <c r="AB333">
        <v>327</v>
      </c>
      <c r="AC333" t="str">
        <f t="shared" si="15"/>
        <v>Bocana CVC</v>
      </c>
      <c r="AD333">
        <f t="shared" si="16"/>
        <v>327</v>
      </c>
      <c r="AE333" t="str">
        <f t="shared" si="17"/>
        <v>Salahonda P-1</v>
      </c>
      <c r="AG333" s="218" t="str">
        <f>CONCATENATE(referentes!W600,"(",referentes!T600,")")</f>
        <v>Rio Saija 3-1(CANT-SZ1-SAIJA3-1)</v>
      </c>
      <c r="AH333" s="219">
        <f>referentes!S600</f>
        <v>49591</v>
      </c>
    </row>
    <row r="334" spans="18:34" x14ac:dyDescent="0.2">
      <c r="R334" t="str">
        <f>IF(AND(referentes!S742&lt;&gt;""    ),(referentes!W742),"")</f>
        <v>Caño Tubo</v>
      </c>
      <c r="Y334" s="188" t="str">
        <f>IF(AND(referentes!U330&lt;&gt;"",          referentes!U330&lt;&gt;96321,    referentes!U330&lt;&gt;96222            ),(referentes!W330),"")</f>
        <v>Bocas TAPAGE -1</v>
      </c>
      <c r="Z334" s="188">
        <f>referentes!S330</f>
        <v>45900</v>
      </c>
      <c r="AB334">
        <v>328</v>
      </c>
      <c r="AC334" t="str">
        <f t="shared" si="15"/>
        <v>Bocana Guapi</v>
      </c>
      <c r="AD334">
        <f t="shared" si="16"/>
        <v>328</v>
      </c>
      <c r="AE334" t="str">
        <f t="shared" si="17"/>
        <v>Salahonda R-2-1</v>
      </c>
      <c r="AG334" s="218" t="str">
        <f>CONCATENATE(referentes!W601,"(",referentes!T601,")")</f>
        <v>Rio Sevilla -1(CGSM-SZ1-Sevillla-1)</v>
      </c>
      <c r="AH334" s="219">
        <f>referentes!S601</f>
        <v>45267</v>
      </c>
    </row>
    <row r="335" spans="18:34" x14ac:dyDescent="0.2">
      <c r="R335" t="str">
        <f>IF(AND(referentes!S734&lt;&gt;""    ),(referentes!W734),"")</f>
        <v>Caño Salado</v>
      </c>
      <c r="Y335" s="188" t="str">
        <f>IF(AND(referentes!U331&lt;&gt;"",          referentes!U331&lt;&gt;96321,    referentes!U331&lt;&gt;96222            ),(referentes!W331),"")</f>
        <v>Bocas de SEQUIHONDA -1</v>
      </c>
      <c r="Z335" s="188">
        <f>referentes!S331</f>
        <v>45896</v>
      </c>
      <c r="AB335">
        <v>329</v>
      </c>
      <c r="AC335" t="str">
        <f t="shared" si="15"/>
        <v>Bocas TAPAGE -1</v>
      </c>
      <c r="AD335">
        <f t="shared" si="16"/>
        <v>329</v>
      </c>
      <c r="AE335" t="str">
        <f t="shared" si="17"/>
        <v>Salitral el Garzal</v>
      </c>
      <c r="AG335" s="218" t="str">
        <f>CONCATENATE(referentes!W602,"(",referentes!T602,")")</f>
        <v>Rio Sevilla -2(CGSM-SZ1-Sevillla-2)</v>
      </c>
      <c r="AH335" s="219">
        <f>referentes!S602</f>
        <v>45269</v>
      </c>
    </row>
    <row r="336" spans="18:34" x14ac:dyDescent="0.2">
      <c r="R336" t="str">
        <f>IF(AND(referentes!S481&lt;&gt;""    ),(referentes!W481),"")</f>
        <v>Kilometro 3 -1</v>
      </c>
      <c r="Y336" s="188" t="str">
        <f>IF(AND(referentes!U332&lt;&gt;"",          referentes!U332&lt;&gt;96321,    referentes!U332&lt;&gt;96222            ),(referentes!W332),"")</f>
        <v>Bocon</v>
      </c>
      <c r="Z336" s="188">
        <f>referentes!S332</f>
        <v>42113</v>
      </c>
      <c r="AB336">
        <v>330</v>
      </c>
      <c r="AC336" t="str">
        <f t="shared" si="15"/>
        <v>Bocas de SEQUIHONDA -1</v>
      </c>
      <c r="AD336">
        <f t="shared" si="16"/>
        <v>330</v>
      </c>
      <c r="AE336" t="str">
        <f t="shared" si="17"/>
        <v>Salitral el Garzal -2</v>
      </c>
      <c r="AG336" s="218" t="str">
        <f>CONCATENATE(referentes!W603,"(",referentes!T603,")")</f>
        <v>Rio Sevilla -3(CGSM-SZ1-Sevillla-3)</v>
      </c>
      <c r="AH336" s="219">
        <f>referentes!S603</f>
        <v>45271</v>
      </c>
    </row>
    <row r="337" spans="18:34" x14ac:dyDescent="0.2">
      <c r="R337" t="str">
        <f>IF(AND(referentes!S482&lt;&gt;""    ),(referentes!W482),"")</f>
        <v>Kilometro 3-2</v>
      </c>
      <c r="Y337" s="188" t="str">
        <f>IF(AND(referentes!U333&lt;&gt;"",          referentes!U333&lt;&gt;96321,    referentes!U333&lt;&gt;96222            ),(referentes!W333),"")</f>
        <v>Bodegas</v>
      </c>
      <c r="Z337" s="188">
        <f>referentes!S333</f>
        <v>45891</v>
      </c>
      <c r="AB337">
        <v>331</v>
      </c>
      <c r="AC337" t="str">
        <f t="shared" si="15"/>
        <v>Bocon</v>
      </c>
      <c r="AD337">
        <f t="shared" si="16"/>
        <v>331</v>
      </c>
      <c r="AE337" t="str">
        <f t="shared" si="17"/>
        <v>Salt Creek-1</v>
      </c>
      <c r="AG337" s="218" t="str">
        <f>CONCATENATE(referentes!W604,"(",referentes!T604,")")</f>
        <v>Rio Toribio-1(TOR-SZ1-Toribio-1)</v>
      </c>
      <c r="AH337" s="219">
        <f>referentes!S604</f>
        <v>48867</v>
      </c>
    </row>
    <row r="338" spans="18:34" x14ac:dyDescent="0.2">
      <c r="R338" t="str">
        <f>IF(AND(referentes!S537&lt;&gt;""    ),(referentes!W537),"")</f>
        <v>Musichi SC_Parche SO</v>
      </c>
      <c r="Y338" s="188" t="str">
        <f>IF(AND(referentes!U334&lt;&gt;"",          referentes!U334&lt;&gt;96321,    referentes!U334&lt;&gt;96222            ),(referentes!W334),"")</f>
        <v>Borde -1</v>
      </c>
      <c r="Z338" s="188">
        <f>referentes!S334</f>
        <v>43578</v>
      </c>
      <c r="AB338">
        <v>332</v>
      </c>
      <c r="AC338" t="str">
        <f t="shared" si="15"/>
        <v>Bodegas</v>
      </c>
      <c r="AD338">
        <f t="shared" si="16"/>
        <v>332</v>
      </c>
      <c r="AE338" t="str">
        <f t="shared" si="17"/>
        <v>Santa Ana</v>
      </c>
      <c r="AG338" s="218" t="str">
        <f>CONCATENATE(referentes!W605,"(",referentes!T605,")")</f>
        <v>Rio Toribio-2(TOR-SZ1-Toribio-2)</v>
      </c>
      <c r="AH338" s="219">
        <f>referentes!S605</f>
        <v>48869</v>
      </c>
    </row>
    <row r="339" spans="18:34" x14ac:dyDescent="0.2">
      <c r="R339" t="str">
        <f>IF(AND(referentes!S476&lt;&gt;""    ),(referentes!W476),"")</f>
        <v>Isla Boqueron-4</v>
      </c>
      <c r="Y339" s="188" t="str">
        <f>IF(AND(referentes!U335&lt;&gt;"",          referentes!U335&lt;&gt;96321,    referentes!U335&lt;&gt;96222            ),(referentes!W335),"")</f>
        <v>Borde del manglar -2</v>
      </c>
      <c r="Z339" s="188">
        <f>referentes!S335</f>
        <v>43624</v>
      </c>
      <c r="AB339">
        <v>333</v>
      </c>
      <c r="AC339" t="str">
        <f t="shared" si="15"/>
        <v>Borde -1</v>
      </c>
      <c r="AD339">
        <f t="shared" si="16"/>
        <v>333</v>
      </c>
      <c r="AE339" t="str">
        <f t="shared" si="17"/>
        <v>Santa Ana-1</v>
      </c>
      <c r="AG339" s="218" t="str">
        <f>CONCATENATE(referentes!W606,"(",referentes!T606,")")</f>
        <v>Rio Toribio-3(TOR-SZ1-Toribio-3)</v>
      </c>
      <c r="AH339" s="219">
        <f>referentes!S606</f>
        <v>48871</v>
      </c>
    </row>
    <row r="340" spans="18:34" x14ac:dyDescent="0.2">
      <c r="R340" t="str">
        <f>IF(AND(referentes!S480&lt;&gt;""    ),(referentes!W480),"")</f>
        <v>Jhon Mangrove parcela circular-3</v>
      </c>
      <c r="Y340" s="188" t="str">
        <f>IF(AND(referentes!U336&lt;&gt;"",          referentes!U336&lt;&gt;96321,    referentes!U336&lt;&gt;96222            ),(referentes!W336),"")</f>
        <v>Borde del manglar 2-1</v>
      </c>
      <c r="Z340" s="188">
        <f>referentes!S336</f>
        <v>43838</v>
      </c>
      <c r="AB340">
        <v>334</v>
      </c>
      <c r="AC340" t="str">
        <f t="shared" si="15"/>
        <v>Borde del manglar -2</v>
      </c>
      <c r="AD340">
        <f t="shared" si="16"/>
        <v>334</v>
      </c>
      <c r="AE340" t="str">
        <f t="shared" si="17"/>
        <v>Santa Rita -1</v>
      </c>
      <c r="AG340" s="218" t="str">
        <f>CONCATENATE(referentes!W607,"(",referentes!T607,")")</f>
        <v>Rio Toribio-4(TOR-SZ1-Toribio-4)</v>
      </c>
      <c r="AH340" s="219">
        <f>referentes!S607</f>
        <v>48873</v>
      </c>
    </row>
    <row r="341" spans="18:34" x14ac:dyDescent="0.2">
      <c r="R341" t="str">
        <f>IF(AND(referentes!S475&lt;&gt;""    ),(referentes!W475),"")</f>
        <v>Isla Boqueron -3</v>
      </c>
      <c r="Y341" s="188" t="str">
        <f>IF(AND(referentes!U337&lt;&gt;"",          referentes!U337&lt;&gt;96321,    referentes!U337&lt;&gt;96222            ),(referentes!W337),"")</f>
        <v>Borde del manglar 2-2</v>
      </c>
      <c r="Z341" s="188">
        <f>referentes!S337</f>
        <v>43840</v>
      </c>
      <c r="AB341">
        <v>335</v>
      </c>
      <c r="AC341" t="str">
        <f t="shared" si="15"/>
        <v>Borde del manglar 2-1</v>
      </c>
      <c r="AD341">
        <f t="shared" si="16"/>
        <v>335</v>
      </c>
      <c r="AE341" t="str">
        <f t="shared" si="17"/>
        <v>Sevillano -1</v>
      </c>
      <c r="AG341" s="218" t="str">
        <f>CONCATENATE(referentes!W608,"(",referentes!T608,")")</f>
        <v>Rio Toribio-5(TOR-SZ1-Toribio-5)</v>
      </c>
      <c r="AH341" s="219">
        <f>referentes!S608</f>
        <v>48875</v>
      </c>
    </row>
    <row r="342" spans="18:34" x14ac:dyDescent="0.2">
      <c r="R342" t="str">
        <f>IF(AND(referentes!S746&lt;&gt;""    ),(referentes!W746),"")</f>
        <v xml:space="preserve">Caño el Nene </v>
      </c>
      <c r="Y342" s="188" t="str">
        <f>IF(AND(referentes!U338&lt;&gt;"",          referentes!U338&lt;&gt;96321,    referentes!U338&lt;&gt;96222            ),(referentes!W338),"")</f>
        <v>Buno-1</v>
      </c>
      <c r="Z342" s="188">
        <f>referentes!S338</f>
        <v>48444</v>
      </c>
      <c r="AB342">
        <v>336</v>
      </c>
      <c r="AC342" t="str">
        <f t="shared" si="15"/>
        <v>Borde del manglar 2-2</v>
      </c>
      <c r="AD342">
        <f t="shared" si="16"/>
        <v>336</v>
      </c>
      <c r="AE342" t="str">
        <f t="shared" si="17"/>
        <v>Smith Channel -1-1</v>
      </c>
      <c r="AG342" s="218" t="str">
        <f>CONCATENATE(referentes!W609,"(",referentes!T609,")")</f>
        <v>Rio_Virudo(VIRU-SZ1-RVIR-1)</v>
      </c>
      <c r="AH342" s="219">
        <f>referentes!S609</f>
        <v>42129</v>
      </c>
    </row>
    <row r="343" spans="18:34" x14ac:dyDescent="0.2">
      <c r="R343" t="str">
        <f>IF(AND(referentes!S745&lt;&gt;""    ),(referentes!W745),"")</f>
        <v>Caño el Nene</v>
      </c>
      <c r="Y343" s="188" t="str">
        <f>IF(AND(referentes!U339&lt;&gt;"",          referentes!U339&lt;&gt;96321,    referentes!U339&lt;&gt;96222            ),(referentes!W339),"")</f>
        <v>Buritaca 1</v>
      </c>
      <c r="Z343" s="188">
        <f>referentes!S339</f>
        <v>45533</v>
      </c>
      <c r="AB343">
        <v>337</v>
      </c>
      <c r="AC343" t="str">
        <f t="shared" si="15"/>
        <v>Buno-1</v>
      </c>
      <c r="AD343">
        <f t="shared" si="16"/>
        <v>337</v>
      </c>
      <c r="AE343" t="str">
        <f t="shared" si="17"/>
        <v>Smith Channel -1-2</v>
      </c>
      <c r="AG343" s="218" t="str">
        <f>CONCATENATE(referentes!W610,"(",referentes!T610,")")</f>
        <v>Río Damaquiel-1(CNTE-ZR1-Rdmq-1)</v>
      </c>
      <c r="AH343" s="219">
        <f>referentes!S610</f>
        <v>48464</v>
      </c>
    </row>
    <row r="344" spans="18:34" x14ac:dyDescent="0.2">
      <c r="R344" t="str">
        <f>IF(AND(referentes!S1212&lt;&gt;""    ),(referentes!W1212),"")</f>
        <v/>
      </c>
      <c r="Y344" s="188" t="str">
        <f>IF(AND(referentes!U340&lt;&gt;"",          referentes!U340&lt;&gt;96321,    referentes!U340&lt;&gt;96222            ),(referentes!W340),"")</f>
        <v>Buritaca 1</v>
      </c>
      <c r="Z344" s="188">
        <f>referentes!S340</f>
        <v>45537</v>
      </c>
      <c r="AB344">
        <v>338</v>
      </c>
      <c r="AC344" t="str">
        <f t="shared" si="15"/>
        <v>Buritaca 1</v>
      </c>
      <c r="AD344">
        <f t="shared" si="16"/>
        <v>338</v>
      </c>
      <c r="AE344" t="str">
        <f t="shared" si="17"/>
        <v>Smith Channel -1-3</v>
      </c>
      <c r="AG344" s="218" t="str">
        <f>CONCATENATE(referentes!W611,"(",referentes!T611,")")</f>
        <v>Río Damaquiel-2(CNTE-ZR1-Rdmq-2)</v>
      </c>
      <c r="AH344" s="219">
        <f>referentes!S611</f>
        <v>48466</v>
      </c>
    </row>
    <row r="345" spans="18:34" x14ac:dyDescent="0.2">
      <c r="R345" t="str">
        <f>IF(AND(referentes!S1209&lt;&gt;""    ),(referentes!W1209),"")</f>
        <v/>
      </c>
      <c r="Y345" s="188" t="str">
        <f>IF(AND(referentes!U341&lt;&gt;"",          referentes!U341&lt;&gt;96321,    referentes!U341&lt;&gt;96222            ),(referentes!W341),"")</f>
        <v>Buritaca 2</v>
      </c>
      <c r="Z345" s="188">
        <f>referentes!S341</f>
        <v>45535</v>
      </c>
      <c r="AB345">
        <v>339</v>
      </c>
      <c r="AC345" t="str">
        <f t="shared" si="15"/>
        <v>Buritaca 1</v>
      </c>
      <c r="AD345">
        <f t="shared" si="16"/>
        <v>339</v>
      </c>
      <c r="AE345" t="str">
        <f t="shared" si="17"/>
        <v>South West Bay -1</v>
      </c>
      <c r="AG345" s="218" t="str">
        <f>CONCATENATE(referentes!W612,"(",referentes!T612,")")</f>
        <v>Río Sevilla -4(CGSM-SZ1-Sevillla-4)</v>
      </c>
      <c r="AH345" s="219">
        <f>referentes!S612</f>
        <v>45561</v>
      </c>
    </row>
    <row r="346" spans="18:34" x14ac:dyDescent="0.2">
      <c r="R346" t="str">
        <f>IF(AND(referentes!S1210&lt;&gt;""    ),(referentes!W1210),"")</f>
        <v/>
      </c>
      <c r="Y346" s="188" t="str">
        <f>IF(AND(referentes!U342&lt;&gt;"",          referentes!U342&lt;&gt;96321,    referentes!U342&lt;&gt;96222            ),(referentes!W342),"")</f>
        <v>Buritaca 2</v>
      </c>
      <c r="Z346" s="188">
        <f>referentes!S342</f>
        <v>45320</v>
      </c>
      <c r="AB346">
        <v>340</v>
      </c>
      <c r="AC346" t="str">
        <f t="shared" si="15"/>
        <v>Buritaca 2</v>
      </c>
      <c r="AD346">
        <f t="shared" si="16"/>
        <v>340</v>
      </c>
      <c r="AE346" t="str">
        <f t="shared" si="17"/>
        <v>South West Bay -2</v>
      </c>
      <c r="AG346" s="218" t="str">
        <f>CONCATENATE(referentes!W613,"(",referentes!T613,")")</f>
        <v>Río Sevilla -5(CGSM-SZ1-Sevillla-5)</v>
      </c>
      <c r="AH346" s="219">
        <f>referentes!S613</f>
        <v>45563</v>
      </c>
    </row>
    <row r="347" spans="18:34" x14ac:dyDescent="0.2">
      <c r="R347" t="str">
        <f>IF(AND(referentes!S1211&lt;&gt;""    ),(referentes!W1211),"")</f>
        <v/>
      </c>
      <c r="Y347" s="188" t="str">
        <f>IF(AND(referentes!U343&lt;&gt;"",          referentes!U343&lt;&gt;96321,    referentes!U343&lt;&gt;96222            ),(referentes!W343),"")</f>
        <v>Buritaca 2</v>
      </c>
      <c r="Z347" s="188">
        <f>referentes!S343</f>
        <v>45539</v>
      </c>
      <c r="AB347">
        <v>341</v>
      </c>
      <c r="AC347" t="str">
        <f t="shared" si="15"/>
        <v>Buritaca 2</v>
      </c>
      <c r="AD347">
        <f t="shared" si="16"/>
        <v>341</v>
      </c>
      <c r="AE347" t="str">
        <f t="shared" si="17"/>
        <v>Tangarrá</v>
      </c>
      <c r="AG347" s="218" t="str">
        <f>CONCATENATE(referentes!W614,"(",referentes!T614,")")</f>
        <v>Río Sevilla -6(CGSM-SZ1-Sevillla-6)</v>
      </c>
      <c r="AH347" s="219">
        <f>referentes!S614</f>
        <v>45565</v>
      </c>
    </row>
    <row r="348" spans="18:34" x14ac:dyDescent="0.2">
      <c r="R348" t="str">
        <f>IF(AND(referentes!S1252&lt;&gt;""    ),(referentes!W1252),"")</f>
        <v/>
      </c>
      <c r="Y348" s="188" t="str">
        <f>IF(AND(referentes!U344&lt;&gt;"",          referentes!U344&lt;&gt;96321,    referentes!U344&lt;&gt;96222            ),(referentes!W344),"")</f>
        <v>Buritaca 2-1</v>
      </c>
      <c r="Z348" s="188">
        <f>referentes!S344</f>
        <v>45308</v>
      </c>
      <c r="AB348">
        <v>342</v>
      </c>
      <c r="AC348" t="str">
        <f t="shared" si="15"/>
        <v>Buritaca 2</v>
      </c>
      <c r="AD348">
        <f t="shared" si="16"/>
        <v>342</v>
      </c>
      <c r="AE348" t="str">
        <f t="shared" si="17"/>
        <v>Tijó</v>
      </c>
      <c r="AG348" s="218" t="str">
        <f>CONCATENATE(referentes!W615,"(",referentes!T615,")")</f>
        <v>S_La Virgen-1(JPVI-ZR1-SurVirgen-1)</v>
      </c>
      <c r="AH348" s="219">
        <f>referentes!S615</f>
        <v>44630</v>
      </c>
    </row>
    <row r="349" spans="18:34" x14ac:dyDescent="0.2">
      <c r="R349" t="str">
        <f>IF(AND(referentes!S358&lt;&gt;""    ),(referentes!W358),"")</f>
        <v>Caño Camaronera-1</v>
      </c>
      <c r="Y349" s="188" t="str">
        <f>IF(AND(referentes!U345&lt;&gt;"",          referentes!U345&lt;&gt;96321,    referentes!U345&lt;&gt;96222            ),(referentes!W345),"")</f>
        <v>Buritaca ZR 1</v>
      </c>
      <c r="Z349" s="188">
        <f>referentes!S345</f>
        <v>45315</v>
      </c>
      <c r="AB349">
        <v>343</v>
      </c>
      <c r="AC349" t="str">
        <f t="shared" si="15"/>
        <v>Buritaca 2-1</v>
      </c>
      <c r="AD349">
        <f t="shared" si="16"/>
        <v>343</v>
      </c>
      <c r="AE349" t="str">
        <f t="shared" si="17"/>
        <v>Timba</v>
      </c>
      <c r="AG349" s="218" t="str">
        <f>CONCATENATE(referentes!W616,"(",referentes!T616,")")</f>
        <v>Salahonda -1(FRAPIZ-ZUS1-Salho-1)</v>
      </c>
      <c r="AH349" s="219">
        <f>referentes!S616</f>
        <v>44531</v>
      </c>
    </row>
    <row r="350" spans="18:34" x14ac:dyDescent="0.2">
      <c r="R350" t="str">
        <f>IF(AND(referentes!S866&lt;&gt;""    ),(referentes!W866),"")</f>
        <v>Pozos Colorados</v>
      </c>
      <c r="Y350" s="188" t="str">
        <f>IF(AND(referentes!U346&lt;&gt;"",          referentes!U346&lt;&gt;96321,    referentes!U346&lt;&gt;96222            ),(referentes!W346),"")</f>
        <v>Buritaca_ZP_1-1</v>
      </c>
      <c r="Z350" s="188">
        <f>referentes!S346</f>
        <v>45305</v>
      </c>
      <c r="AB350">
        <v>344</v>
      </c>
      <c r="AC350" t="str">
        <f t="shared" si="15"/>
        <v>Buritaca ZR 1</v>
      </c>
      <c r="AD350">
        <f t="shared" si="16"/>
        <v>344</v>
      </c>
      <c r="AE350" t="str">
        <f t="shared" si="17"/>
        <v>Totumo Oriental</v>
      </c>
      <c r="AG350" s="218" t="str">
        <f>CONCATENATE(referentes!W617,"(",referentes!T617,")")</f>
        <v>Salahonda P-1(FRAPIZ-ZP1-Salho-1)</v>
      </c>
      <c r="AH350" s="219">
        <f>referentes!S617</f>
        <v>44546</v>
      </c>
    </row>
    <row r="351" spans="18:34" x14ac:dyDescent="0.2">
      <c r="R351" t="str">
        <f>IF(AND(referentes!S931&lt;&gt;""    ),(referentes!W931),"")</f>
        <v>Vía al Mar</v>
      </c>
      <c r="Y351" s="188" t="str">
        <f>IF(AND(referentes!U347&lt;&gt;"",          referentes!U347&lt;&gt;96321,    referentes!U347&lt;&gt;96222            ),(referentes!W347),"")</f>
        <v>Caimanero</v>
      </c>
      <c r="Z351" s="188">
        <f>referentes!S347</f>
        <v>42117</v>
      </c>
      <c r="AB351">
        <v>345</v>
      </c>
      <c r="AC351" t="str">
        <f t="shared" si="15"/>
        <v>Buritaca_ZP_1-1</v>
      </c>
      <c r="AD351">
        <f t="shared" si="16"/>
        <v>345</v>
      </c>
      <c r="AE351" t="str">
        <f t="shared" si="17"/>
        <v>Totumo Oriental</v>
      </c>
      <c r="AG351" s="218" t="str">
        <f>CONCATENATE(referentes!W618,"(",referentes!T618,")")</f>
        <v>Salahonda R-2-1(FRAPIZ-ZR2-Salho-1)</v>
      </c>
      <c r="AH351" s="219">
        <f>referentes!S618</f>
        <v>44557</v>
      </c>
    </row>
    <row r="352" spans="18:34" x14ac:dyDescent="0.2">
      <c r="R352" t="str">
        <f>IF(AND(referentes!S932&lt;&gt;""    ),(referentes!W932),"")</f>
        <v>WAIPARE</v>
      </c>
      <c r="Y352" s="188" t="str">
        <f>IF(AND(referentes!U348&lt;&gt;"",          referentes!U348&lt;&gt;96321,    referentes!U348&lt;&gt;96222            ),(referentes!W348),"")</f>
        <v>Camarones 1-1</v>
      </c>
      <c r="Z352" s="188">
        <f>referentes!S348</f>
        <v>43653</v>
      </c>
      <c r="AB352">
        <v>346</v>
      </c>
      <c r="AC352" t="str">
        <f t="shared" si="15"/>
        <v>Caimanero</v>
      </c>
      <c r="AD352">
        <f t="shared" si="16"/>
        <v>346</v>
      </c>
      <c r="AE352" t="str">
        <f t="shared" si="17"/>
        <v>Travesía</v>
      </c>
      <c r="AG352" s="218" t="str">
        <f>CONCATENATE(referentes!W619,"(",referentes!T619,")")</f>
        <v>Salitral el Garzal(CCAIM-ZR1-SGAR-1)</v>
      </c>
      <c r="AH352" s="219">
        <f>referentes!S619</f>
        <v>44419</v>
      </c>
    </row>
    <row r="353" spans="18:35" x14ac:dyDescent="0.2">
      <c r="R353" t="str">
        <f>IF(AND(referentes!S859&lt;&gt;""    ),(referentes!W859),"")</f>
        <v>Parche SO</v>
      </c>
      <c r="Y353" s="188" t="str">
        <f>IF(AND(referentes!U349&lt;&gt;"",          referentes!U349&lt;&gt;96321,    referentes!U349&lt;&gt;96222            ),(referentes!W349),"")</f>
        <v>Camarones 1-2</v>
      </c>
      <c r="Z353" s="188">
        <f>referentes!S349</f>
        <v>43757</v>
      </c>
      <c r="AB353">
        <v>347</v>
      </c>
      <c r="AC353" t="str">
        <f t="shared" si="15"/>
        <v>Camarones 1-1</v>
      </c>
      <c r="AD353">
        <f t="shared" si="16"/>
        <v>347</v>
      </c>
      <c r="AE353" t="str">
        <f t="shared" si="17"/>
        <v>Trujillo</v>
      </c>
      <c r="AG353" s="218" t="str">
        <f>CONCATENATE(referentes!W620,"(",referentes!T620,")")</f>
        <v>Salitral el Garzal -2(CCAIM-ZR1-SGAR-2)</v>
      </c>
      <c r="AH353" s="219">
        <f>referentes!S620</f>
        <v>44444</v>
      </c>
    </row>
    <row r="354" spans="18:35" x14ac:dyDescent="0.2">
      <c r="R354" t="str">
        <f>IF(AND(referentes!S379&lt;&gt;""    ),(referentes!W379),"")</f>
        <v>Caño Salado</v>
      </c>
      <c r="Y354" s="188" t="str">
        <f>IF(AND(referentes!U350&lt;&gt;"",          referentes!U350&lt;&gt;96321,    referentes!U350&lt;&gt;96222            ),(referentes!W350),"")</f>
        <v>Camarones 2-1</v>
      </c>
      <c r="Z354" s="188">
        <f>referentes!S350</f>
        <v>43656</v>
      </c>
      <c r="AB354">
        <v>348</v>
      </c>
      <c r="AC354" t="str">
        <f t="shared" si="15"/>
        <v>Camarones 1-2</v>
      </c>
      <c r="AD354">
        <f t="shared" si="16"/>
        <v>348</v>
      </c>
      <c r="AE354" t="str">
        <f t="shared" si="17"/>
        <v>Tumaco</v>
      </c>
      <c r="AG354" s="218" t="str">
        <f>CONCATENATE(referentes!W621,"(",referentes!T621,")")</f>
        <v>Salt Creek parcela circular-2(Salt Creek PPC-2)</v>
      </c>
      <c r="AH354" s="219">
        <f>referentes!S621</f>
        <v>55554</v>
      </c>
    </row>
    <row r="355" spans="18:35" x14ac:dyDescent="0.2">
      <c r="R355" t="str">
        <f>IF(AND(referentes!S291&lt;&gt;""    ),(referentes!W291),"")</f>
        <v>Arroyo la Piedrecita</v>
      </c>
      <c r="Y355" s="188" t="str">
        <f>IF(AND(referentes!U351&lt;&gt;"",          referentes!U351&lt;&gt;96321,    referentes!U351&lt;&gt;96222            ),(referentes!W351),"")</f>
        <v>Camarones 2-2</v>
      </c>
      <c r="Z355" s="188">
        <f>referentes!S351</f>
        <v>43759</v>
      </c>
      <c r="AB355">
        <v>349</v>
      </c>
      <c r="AC355" t="str">
        <f t="shared" si="15"/>
        <v>Camarones 2-1</v>
      </c>
      <c r="AD355">
        <f t="shared" si="16"/>
        <v>349</v>
      </c>
      <c r="AE355" t="str">
        <f t="shared" si="17"/>
        <v>Tumaco -1</v>
      </c>
      <c r="AG355" s="218" t="str">
        <f>CONCATENATE(referentes!W622,"(",referentes!T622,")")</f>
        <v>Salt Creek parcela circular-3(Salt Creek PPC-3)</v>
      </c>
      <c r="AH355" s="219">
        <f>referentes!S622</f>
        <v>55555</v>
      </c>
    </row>
    <row r="356" spans="18:35" x14ac:dyDescent="0.2">
      <c r="R356" t="str">
        <f>IF(AND(referentes!S1065&lt;&gt;""    ),(referentes!W1065),"")</f>
        <v>Zona de Recuperación</v>
      </c>
      <c r="Y356" s="188" t="str">
        <f>IF(AND(referentes!U352&lt;&gt;"",          referentes!U352&lt;&gt;96321,    referentes!U352&lt;&gt;96222            ),(referentes!W352),"")</f>
        <v>Camino Real</v>
      </c>
      <c r="Z356" s="188">
        <f>referentes!S352</f>
        <v>45387</v>
      </c>
      <c r="AB356">
        <v>350</v>
      </c>
      <c r="AC356" t="str">
        <f t="shared" si="15"/>
        <v>Camarones 2-2</v>
      </c>
      <c r="AD356">
        <f t="shared" si="16"/>
        <v>350</v>
      </c>
      <c r="AE356" t="str">
        <f t="shared" si="17"/>
        <v>Ultima Boca</v>
      </c>
      <c r="AG356" s="218" t="str">
        <f>CONCATENATE(referentes!W623,"(",referentes!T623,")")</f>
        <v>Salt Creek-1(SCRE-ZP1-SCRE-1)</v>
      </c>
      <c r="AH356" s="219">
        <f>referentes!S623</f>
        <v>41492</v>
      </c>
    </row>
    <row r="357" spans="18:35" x14ac:dyDescent="0.2">
      <c r="R357" t="str">
        <f>IF(AND(referentes!S796&lt;&gt;""    ),(referentes!W796),"")</f>
        <v>Estero san Antonio</v>
      </c>
      <c r="Y357" s="188" t="str">
        <f>IF(AND(referentes!U353&lt;&gt;"",          referentes!U353&lt;&gt;96321,    referentes!U353&lt;&gt;96222            ),(referentes!W353),"")</f>
        <v>Cangrejo</v>
      </c>
      <c r="Z357" s="188">
        <f>referentes!S353</f>
        <v>46010</v>
      </c>
      <c r="AB357">
        <v>351</v>
      </c>
      <c r="AC357" t="str">
        <f t="shared" si="15"/>
        <v>Camino Real</v>
      </c>
      <c r="AD357">
        <f t="shared" si="16"/>
        <v>351</v>
      </c>
      <c r="AE357" t="str">
        <f t="shared" si="17"/>
        <v>Valle de los Cangrejos -1</v>
      </c>
      <c r="AG357" s="218" t="str">
        <f>CONCATENATE(referentes!W624,"(",referentes!T624,")")</f>
        <v>Santa Ana(RAPO-ZUS4-RSA-2)</v>
      </c>
      <c r="AH357" s="219">
        <f>referentes!S624</f>
        <v>45848</v>
      </c>
    </row>
    <row r="358" spans="18:35" x14ac:dyDescent="0.2">
      <c r="R358" t="str">
        <f>IF(AND(referentes!S799&lt;&gt;""    ),(referentes!W799),"")</f>
        <v>Guachaca</v>
      </c>
      <c r="Y358" s="188" t="str">
        <f>IF(AND(referentes!U354&lt;&gt;"",          referentes!U354&lt;&gt;96321,    referentes!U354&lt;&gt;96222            ),(referentes!W354),"")</f>
        <v>Caño</v>
      </c>
      <c r="Z358" s="188">
        <f>referentes!S354</f>
        <v>44259</v>
      </c>
      <c r="AB358">
        <v>352</v>
      </c>
      <c r="AC358" t="str">
        <f t="shared" si="15"/>
        <v>Cangrejo</v>
      </c>
      <c r="AD358">
        <f t="shared" si="16"/>
        <v>352</v>
      </c>
      <c r="AE358" t="str">
        <f t="shared" si="17"/>
        <v>Valle de los Cangrejos -2</v>
      </c>
      <c r="AG358" s="218" t="str">
        <f>CONCATENATE(referentes!W625,"(",referentes!T625,")")</f>
        <v>Santa Ana-1(BARU-ZR1-Sta-Ana-1)</v>
      </c>
      <c r="AH358" s="219">
        <f>referentes!S625</f>
        <v>44500</v>
      </c>
    </row>
    <row r="359" spans="18:35" x14ac:dyDescent="0.2">
      <c r="R359" t="str">
        <f>IF(AND(referentes!S800&lt;&gt;""    ),(referentes!W800),"")</f>
        <v>Guachaca</v>
      </c>
      <c r="Y359" s="188" t="str">
        <f>IF(AND(referentes!U355&lt;&gt;"",          referentes!U355&lt;&gt;96321,    referentes!U355&lt;&gt;96222            ),(referentes!W355),"")</f>
        <v>Caño</v>
      </c>
      <c r="Z359" s="188">
        <f>referentes!S355</f>
        <v>44261</v>
      </c>
      <c r="AB359">
        <v>353</v>
      </c>
      <c r="AC359" t="str">
        <f t="shared" si="15"/>
        <v>Caño</v>
      </c>
      <c r="AD359">
        <f t="shared" si="16"/>
        <v>353</v>
      </c>
      <c r="AE359" t="str">
        <f t="shared" si="17"/>
        <v>Valle de los Cangrejos -3</v>
      </c>
      <c r="AG359" s="218" t="str">
        <f>CONCATENATE(referentes!W626,"(",referentes!T626,")")</f>
        <v>Santa Catalina parcela circular-1(Santa Catalina PPC-1)</v>
      </c>
      <c r="AH359" s="219">
        <f>referentes!S626</f>
        <v>55567</v>
      </c>
    </row>
    <row r="360" spans="18:35" x14ac:dyDescent="0.2">
      <c r="R360" t="str">
        <f>IF(AND(referentes!S908&lt;&gt;""    ),(referentes!W908),"")</f>
        <v>Salahonda</v>
      </c>
      <c r="Y360" s="188" t="str">
        <f>IF(AND(referentes!U356&lt;&gt;"",          referentes!U356&lt;&gt;96321,    referentes!U356&lt;&gt;96222            ),(referentes!W356),"")</f>
        <v>Caño Arteaga</v>
      </c>
      <c r="Z360" s="188">
        <f>referentes!S356</f>
        <v>48750</v>
      </c>
      <c r="AB360">
        <v>354</v>
      </c>
      <c r="AC360" t="str">
        <f t="shared" si="15"/>
        <v>Caño</v>
      </c>
      <c r="AD360">
        <f t="shared" si="16"/>
        <v>354</v>
      </c>
      <c r="AE360" t="str">
        <f t="shared" si="17"/>
        <v>Velero</v>
      </c>
      <c r="AG360" s="218" t="str">
        <f>CONCATENATE(referentes!W627,"(",referentes!T627,")")</f>
        <v>Santa Catalina parcela circular-2(Santa Catalina PPC-2)</v>
      </c>
      <c r="AH360" s="219">
        <f>referentes!S627</f>
        <v>55568</v>
      </c>
    </row>
    <row r="361" spans="18:35" x14ac:dyDescent="0.2">
      <c r="R361" t="str">
        <f>IF(AND(referentes!S797&lt;&gt;""    ),(referentes!W797),"")</f>
        <v xml:space="preserve">Firme Bonito </v>
      </c>
      <c r="Y361" s="188" t="str">
        <f>IF(AND(referentes!U357&lt;&gt;"",          referentes!U357&lt;&gt;96321,    referentes!U357&lt;&gt;96222            ),(referentes!W357),"")</f>
        <v>Caño Camaronera -3</v>
      </c>
      <c r="Z361" s="188">
        <f>referentes!S357</f>
        <v>44430</v>
      </c>
      <c r="AB361">
        <v>355</v>
      </c>
      <c r="AC361" t="str">
        <f t="shared" si="15"/>
        <v>Caño Arteaga</v>
      </c>
      <c r="AD361">
        <f t="shared" si="16"/>
        <v>355</v>
      </c>
      <c r="AE361" t="str">
        <f t="shared" si="17"/>
        <v>Velero-1</v>
      </c>
      <c r="AG361" s="218" t="str">
        <f>CONCATENATE(referentes!W628,"(",referentes!T628,")")</f>
        <v>Santa Rita -1(STRITA-ZR1-SRITA-1)</v>
      </c>
      <c r="AH361" s="219">
        <f>referentes!S628</f>
        <v>45502</v>
      </c>
    </row>
    <row r="362" spans="18:35" x14ac:dyDescent="0.2">
      <c r="R362" t="str">
        <f>IF(AND(referentes!S909&lt;&gt;""    ),(referentes!W909),"")</f>
        <v>Salahonda</v>
      </c>
      <c r="Y362" s="188" t="str">
        <f>IF(AND(referentes!U358&lt;&gt;"",          referentes!U358&lt;&gt;96321,    referentes!U358&lt;&gt;96222            ),(referentes!W358),"")</f>
        <v>Caño Camaronera-1</v>
      </c>
      <c r="Z362" s="188">
        <f>referentes!S358</f>
        <v>44380</v>
      </c>
      <c r="AB362">
        <v>356</v>
      </c>
      <c r="AC362" t="str">
        <f t="shared" si="15"/>
        <v>Caño Camaronera -3</v>
      </c>
      <c r="AD362">
        <f t="shared" si="16"/>
        <v>356</v>
      </c>
      <c r="AE362" t="str">
        <f t="shared" si="17"/>
        <v>Vía al Mar</v>
      </c>
      <c r="AG362" s="218" t="str">
        <f>CONCATENATE(referentes!W629,"(",referentes!T629,")")</f>
        <v>Sevillano -1(CGSM-ZR1-SEV-1)</v>
      </c>
      <c r="AH362" s="219">
        <f>referentes!S629</f>
        <v>40997</v>
      </c>
    </row>
    <row r="363" spans="18:35" x14ac:dyDescent="0.2">
      <c r="R363" t="str">
        <f>IF(AND(referentes!S1067&lt;&gt;""    ),(referentes!W1067),"")</f>
        <v>Zona de Recuperación</v>
      </c>
      <c r="Y363" s="188" t="str">
        <f>IF(AND(referentes!U359&lt;&gt;"",          referentes!U359&lt;&gt;96321,    referentes!U359&lt;&gt;96222            ),(referentes!W359),"")</f>
        <v>Caño Corea -1</v>
      </c>
      <c r="Z363" s="188">
        <f>referentes!S359</f>
        <v>42093</v>
      </c>
      <c r="AB363">
        <v>357</v>
      </c>
      <c r="AC363" t="str">
        <f t="shared" si="15"/>
        <v>Caño Camaronera-1</v>
      </c>
      <c r="AD363">
        <f t="shared" si="16"/>
        <v>357</v>
      </c>
      <c r="AE363" t="str">
        <f t="shared" si="17"/>
        <v>Waipare</v>
      </c>
      <c r="AG363" s="218" t="str">
        <f>CONCATENATE(referentes!W630,"(",referentes!T630,")")</f>
        <v>Smith Channel -1-1(SCHA-ZP1-SCH-1)</v>
      </c>
      <c r="AH363" s="219">
        <f>referentes!S630</f>
        <v>41487</v>
      </c>
    </row>
    <row r="364" spans="18:35" x14ac:dyDescent="0.2">
      <c r="R364" t="str">
        <f>IF(AND(referentes!S880&lt;&gt;""    ),(referentes!W880),"")</f>
        <v>Punta de las Vacas</v>
      </c>
      <c r="Y364" s="188" t="str">
        <f>IF(AND(referentes!U360&lt;&gt;"",          referentes!U360&lt;&gt;96321,    referentes!U360&lt;&gt;96222            ),(referentes!W360),"")</f>
        <v>Caño Dulce</v>
      </c>
      <c r="Z364" s="188">
        <f>referentes!S360</f>
        <v>45521</v>
      </c>
      <c r="AB364">
        <v>358</v>
      </c>
      <c r="AC364" t="str">
        <f t="shared" si="15"/>
        <v>Caño Corea -1</v>
      </c>
      <c r="AD364">
        <f t="shared" si="16"/>
        <v>358</v>
      </c>
      <c r="AE364" t="str">
        <f t="shared" si="17"/>
        <v>Yaru-1</v>
      </c>
      <c r="AG364" s="218" t="str">
        <f>CONCATENATE(referentes!W631,"(",referentes!T631,")")</f>
        <v>Smith Channel -1-2(SCHA-ZP1-SCH-2)</v>
      </c>
      <c r="AH364" s="219">
        <f>referentes!S631</f>
        <v>47758</v>
      </c>
      <c r="AI364" s="202"/>
    </row>
    <row r="365" spans="18:35" x14ac:dyDescent="0.2">
      <c r="R365" t="str">
        <f>IF(AND(referentes!S881&lt;&gt;""    ),(referentes!W881),"")</f>
        <v>Quebrada Balsadito</v>
      </c>
      <c r="Y365" s="188" t="str">
        <f>IF(AND(referentes!U361&lt;&gt;"",          referentes!U361&lt;&gt;96321,    referentes!U361&lt;&gt;96222            ),(referentes!W361),"")</f>
        <v>Caño Dulce-1</v>
      </c>
      <c r="Z365" s="188">
        <f>referentes!S361</f>
        <v>45264</v>
      </c>
      <c r="AB365">
        <v>359</v>
      </c>
      <c r="AC365" t="str">
        <f t="shared" si="15"/>
        <v>Caño Dulce</v>
      </c>
      <c r="AD365">
        <f t="shared" si="16"/>
        <v>359</v>
      </c>
      <c r="AE365" t="str">
        <f t="shared" si="17"/>
        <v>Yerbasal -1</v>
      </c>
      <c r="AG365" s="218" t="str">
        <f>CONCATENATE(referentes!W632,"(",referentes!T632,")")</f>
        <v>Smith Channel -1-3(SCHA-ZP1-SCH-3)</v>
      </c>
      <c r="AH365" s="219">
        <f>referentes!S632</f>
        <v>47901</v>
      </c>
    </row>
    <row r="366" spans="18:35" x14ac:dyDescent="0.2">
      <c r="R366" t="str">
        <f>IF(AND(referentes!S425&lt;&gt;""    ),(referentes!W425),"")</f>
        <v>Costa Verde R-2</v>
      </c>
      <c r="Y366" s="188" t="str">
        <f>IF(AND(referentes!U362&lt;&gt;"",          referentes!U362&lt;&gt;96321,    referentes!U362&lt;&gt;96222            ),(referentes!W362),"")</f>
        <v>Caño El Frances -2</v>
      </c>
      <c r="Z366" s="188">
        <f>referentes!S362</f>
        <v>44440</v>
      </c>
      <c r="AB366">
        <v>360</v>
      </c>
      <c r="AC366" t="str">
        <f t="shared" si="15"/>
        <v>Caño Dulce-1</v>
      </c>
      <c r="AD366">
        <f t="shared" si="16"/>
        <v>360</v>
      </c>
      <c r="AE366" t="str">
        <f t="shared" si="17"/>
        <v>Aperturas Canal Clarin- Restauración</v>
      </c>
      <c r="AG366" s="218" t="str">
        <f>CONCATENATE(referentes!W633,"(",referentes!T633,")")</f>
        <v>Smith Channel parcela circular-1(Smith Channel PPC-1)</v>
      </c>
      <c r="AH366" s="219">
        <f>referentes!S633</f>
        <v>55546</v>
      </c>
    </row>
    <row r="367" spans="18:35" x14ac:dyDescent="0.2">
      <c r="R367" t="str">
        <f>IF(AND(referentes!S200&lt;&gt;""    ),(referentes!W200),"")</f>
        <v>PNNCRSB,Isla Caribarú</v>
      </c>
      <c r="Y367" s="188" t="str">
        <f>IF(AND(referentes!U363&lt;&gt;"",          referentes!U363&lt;&gt;96321,    referentes!U363&lt;&gt;96222            ),(referentes!W363),"")</f>
        <v>Caño El Nene-1-1</v>
      </c>
      <c r="Z367" s="188">
        <f>referentes!S363</f>
        <v>45130</v>
      </c>
      <c r="AB367">
        <v>361</v>
      </c>
      <c r="AC367" t="str">
        <f t="shared" si="15"/>
        <v>Caño El Frances -2</v>
      </c>
      <c r="AD367">
        <f t="shared" si="16"/>
        <v>361</v>
      </c>
      <c r="AE367" t="str">
        <f t="shared" si="17"/>
        <v>Caleta del Tambor- Restauración</v>
      </c>
      <c r="AG367" s="218" t="str">
        <f>CONCATENATE(referentes!W634,"(",referentes!T634,")")</f>
        <v>Sound Bay parcela circular-1(Sound Bay PPC-1)</v>
      </c>
      <c r="AH367" s="219">
        <f>referentes!S634</f>
        <v>55558</v>
      </c>
    </row>
    <row r="368" spans="18:35" x14ac:dyDescent="0.2">
      <c r="R368" t="str">
        <f>IF(AND(referentes!S1111&lt;&gt;""    ),(referentes!W1111),"")</f>
        <v>Zona de Recuperación</v>
      </c>
      <c r="Y368" s="188" t="str">
        <f>IF(AND(referentes!U364&lt;&gt;"",          referentes!U364&lt;&gt;96321,    referentes!U364&lt;&gt;96222            ),(referentes!W364),"")</f>
        <v>Caño Grande</v>
      </c>
      <c r="Z368" s="188">
        <f>referentes!S364</f>
        <v>45148</v>
      </c>
      <c r="AB368">
        <v>362</v>
      </c>
      <c r="AC368" t="str">
        <f t="shared" si="15"/>
        <v>Caño El Nene-1-1</v>
      </c>
      <c r="AD368">
        <f t="shared" si="16"/>
        <v>362</v>
      </c>
      <c r="AE368" t="str">
        <f t="shared" si="17"/>
        <v>Caño La caleta del tambor</v>
      </c>
      <c r="AG368" s="218" t="str">
        <f>CONCATENATE(referentes!W635,"(",referentes!T635,")")</f>
        <v>Sound Bay parcela circular-2(Sound Bay PPC-2)</v>
      </c>
      <c r="AH368" s="219">
        <f>referentes!S635</f>
        <v>55559</v>
      </c>
    </row>
    <row r="369" spans="18:34" x14ac:dyDescent="0.2">
      <c r="R369" t="str">
        <f>IF(AND(referentes!S1271&lt;&gt;""    ),(referentes!W1271),"")</f>
        <v/>
      </c>
      <c r="Y369" s="188" t="str">
        <f>IF(AND(referentes!U365&lt;&gt;"",          referentes!U365&lt;&gt;96321,    referentes!U365&lt;&gt;96222            ),(referentes!W365),"")</f>
        <v>Caño Grande -3</v>
      </c>
      <c r="Z369" s="188">
        <f>referentes!S365</f>
        <v>45355</v>
      </c>
      <c r="AB369">
        <v>363</v>
      </c>
      <c r="AC369" t="str">
        <f t="shared" si="15"/>
        <v>Caño Grande</v>
      </c>
      <c r="AD369">
        <f t="shared" si="16"/>
        <v>363</v>
      </c>
      <c r="AE369" t="str">
        <f t="shared" si="17"/>
        <v>Jhon Mangrove borde</v>
      </c>
      <c r="AG369" s="218" t="str">
        <f>CONCATENATE(referentes!W636,"(",referentes!T636,")")</f>
        <v>Sound Bay parcela circular-3(Sound Bay PPC-3)</v>
      </c>
      <c r="AH369" s="219">
        <f>referentes!S636</f>
        <v>55560</v>
      </c>
    </row>
    <row r="370" spans="18:34" x14ac:dyDescent="0.2">
      <c r="R370" t="str">
        <f>IF(AND(referentes!S1272&lt;&gt;""    ),(referentes!W1272),"")</f>
        <v/>
      </c>
      <c r="Y370" s="188" t="str">
        <f>IF(AND(referentes!U366&lt;&gt;"",          referentes!U366&lt;&gt;96321,    referentes!U366&lt;&gt;96222            ),(referentes!W366),"")</f>
        <v>Caño Grande E-1</v>
      </c>
      <c r="Z370" s="188">
        <f>referentes!S366</f>
        <v>45930</v>
      </c>
      <c r="AB370">
        <v>364</v>
      </c>
      <c r="AC370" t="str">
        <f t="shared" si="15"/>
        <v>Caño Grande -3</v>
      </c>
      <c r="AD370">
        <f t="shared" si="16"/>
        <v>364</v>
      </c>
      <c r="AE370" t="str">
        <f t="shared" si="17"/>
        <v>Jhon Mangrove cuenca</v>
      </c>
      <c r="AG370" s="218" t="str">
        <f>CONCATENATE(referentes!W637,"(",referentes!T637,")")</f>
        <v>South West Bay -1(SWBA-ZP3-SWB-1)</v>
      </c>
      <c r="AH370" s="219">
        <f>referentes!S637</f>
        <v>41485</v>
      </c>
    </row>
    <row r="371" spans="18:34" x14ac:dyDescent="0.2">
      <c r="R371" t="str">
        <f>IF(AND(referentes!S190&lt;&gt;""    ),(referentes!W190),"")</f>
        <v>PNNCRSB, Isla Múcura</v>
      </c>
      <c r="Y371" s="188" t="str">
        <f>IF(AND(referentes!U367&lt;&gt;"",          referentes!U367&lt;&gt;96321,    referentes!U367&lt;&gt;96222            ),(referentes!W367),"")</f>
        <v>Caño Grande E-2</v>
      </c>
      <c r="Z371" s="188">
        <f>referentes!S367</f>
        <v>45932</v>
      </c>
      <c r="AB371">
        <v>365</v>
      </c>
      <c r="AC371" t="str">
        <f t="shared" si="15"/>
        <v>Caño Grande E-1</v>
      </c>
      <c r="AD371">
        <f t="shared" si="16"/>
        <v>365</v>
      </c>
      <c r="AE371" t="str">
        <f t="shared" si="17"/>
        <v>Jones Point</v>
      </c>
      <c r="AG371" s="218" t="str">
        <f>CONCATENATE(referentes!W638,"(",referentes!T638,")")</f>
        <v>South West Bay -2(SWBA-ZP3-SWB-2)</v>
      </c>
      <c r="AH371" s="219">
        <f>referentes!S638</f>
        <v>49327</v>
      </c>
    </row>
    <row r="372" spans="18:34" x14ac:dyDescent="0.2">
      <c r="R372" t="str">
        <f>IF(AND(referentes!S194&lt;&gt;""    ),(referentes!W194),"")</f>
        <v>PNNCRSB, Isla Rosario</v>
      </c>
      <c r="Y372" s="188" t="str">
        <f>IF(AND(referentes!U368&lt;&gt;"",          referentes!U368&lt;&gt;96321,    referentes!U368&lt;&gt;96222            ),(referentes!W368),"")</f>
        <v>Caño Grande E-3</v>
      </c>
      <c r="Z372" s="188">
        <f>referentes!S368</f>
        <v>45934</v>
      </c>
      <c r="AB372">
        <v>366</v>
      </c>
      <c r="AC372" t="str">
        <f t="shared" si="15"/>
        <v>Caño Grande E-2</v>
      </c>
      <c r="AD372">
        <f t="shared" si="16"/>
        <v>366</v>
      </c>
      <c r="AE372" t="str">
        <f t="shared" si="17"/>
        <v>Manzanillo</v>
      </c>
      <c r="AG372" s="218" t="str">
        <f>CONCATENATE(referentes!W639,"(",referentes!T639,")")</f>
        <v>Suroeste parcela circular-1(Suroeste PPC-1)</v>
      </c>
      <c r="AH372" s="219">
        <f>referentes!S639</f>
        <v>55565</v>
      </c>
    </row>
    <row r="373" spans="18:34" x14ac:dyDescent="0.2">
      <c r="R373" t="str">
        <f>IF(AND(referentes!S817&lt;&gt;""    ),(referentes!W817),"")</f>
        <v>La Camaronera</v>
      </c>
      <c r="Y373" s="188" t="str">
        <f>IF(AND(referentes!U369&lt;&gt;"",          referentes!U369&lt;&gt;96321,    referentes!U369&lt;&gt;96222            ),(referentes!W369),"")</f>
        <v>Caño Grande-1</v>
      </c>
      <c r="Z373" s="188">
        <f>referentes!S369</f>
        <v>45072</v>
      </c>
      <c r="AB373">
        <v>367</v>
      </c>
      <c r="AC373" t="str">
        <f t="shared" si="15"/>
        <v>Caño Grande E-3</v>
      </c>
      <c r="AD373">
        <f t="shared" si="16"/>
        <v>367</v>
      </c>
      <c r="AE373" t="str">
        <f t="shared" si="17"/>
        <v>Old Town Borde</v>
      </c>
      <c r="AG373" s="218" t="str">
        <f>CONCATENATE(referentes!W640,"(",referentes!T640,")")</f>
        <v>Suroeste parcela circular-2(Suroeste PPC-2)</v>
      </c>
      <c r="AH373" s="219">
        <f>referentes!S640</f>
        <v>55566</v>
      </c>
    </row>
    <row r="374" spans="18:34" x14ac:dyDescent="0.2">
      <c r="R374" t="str">
        <f>IF(AND(referentes!S820&lt;&gt;""    ),(referentes!W820),"")</f>
        <v>La Raya</v>
      </c>
      <c r="Y374" s="188" t="str">
        <f>IF(AND(referentes!U370&lt;&gt;"",          referentes!U370&lt;&gt;96321,    referentes!U370&lt;&gt;96222            ),(referentes!W370),"")</f>
        <v>Caño Guacamayas</v>
      </c>
      <c r="Z374" s="188">
        <f>referentes!S370</f>
        <v>44438</v>
      </c>
      <c r="AB374">
        <v>368</v>
      </c>
      <c r="AC374" t="str">
        <f t="shared" si="15"/>
        <v>Caño Grande-1</v>
      </c>
      <c r="AD374">
        <f t="shared" si="16"/>
        <v>368</v>
      </c>
      <c r="AE374" t="str">
        <f t="shared" si="17"/>
        <v>Old Town Cuenca</v>
      </c>
      <c r="AG374" s="218" t="str">
        <f>CONCATENATE(referentes!W641,"(",referentes!T641,")")</f>
        <v>Tangarrá(JURA-ZR1-Tangarrá-1)</v>
      </c>
      <c r="AH374" s="219">
        <f>referentes!S641</f>
        <v>45422</v>
      </c>
    </row>
    <row r="375" spans="18:34" x14ac:dyDescent="0.2">
      <c r="R375" t="str">
        <f>IF(AND(referentes!S821&lt;&gt;""    ),(referentes!W821),"")</f>
        <v>La Revuelta</v>
      </c>
      <c r="Y375" s="188" t="str">
        <f>IF(AND(referentes!U371&lt;&gt;"",          referentes!U371&lt;&gt;96321,    referentes!U371&lt;&gt;96222            ),(referentes!W371),"")</f>
        <v>Caño Guacamayas-1</v>
      </c>
      <c r="Z375" s="188">
        <f>referentes!S371</f>
        <v>44410</v>
      </c>
      <c r="AB375">
        <v>369</v>
      </c>
      <c r="AC375" t="str">
        <f t="shared" si="15"/>
        <v>Caño Guacamayas</v>
      </c>
      <c r="AD375">
        <f t="shared" si="16"/>
        <v>369</v>
      </c>
      <c r="AE375" t="str">
        <f t="shared" si="17"/>
        <v>Rio Toribio - MI</v>
      </c>
      <c r="AG375" s="218" t="str">
        <f>CONCATENATE(referentes!W642,"(",referentes!T642,")")</f>
        <v>Tijó(BCIS,EST-ZR1-Tijó-1)</v>
      </c>
      <c r="AH375" s="219">
        <f>referentes!S642</f>
        <v>42103</v>
      </c>
    </row>
    <row r="376" spans="18:34" x14ac:dyDescent="0.2">
      <c r="R376" t="str">
        <f>IF(AND(referentes!S818&lt;&gt;""    ),(referentes!W818),"")</f>
        <v>La Cuenca</v>
      </c>
      <c r="Y376" s="188" t="str">
        <f>IF(AND(referentes!U372&lt;&gt;"",          referentes!U372&lt;&gt;96321,    referentes!U372&lt;&gt;96222            ),(referentes!W372),"")</f>
        <v>Caño La Balsa</v>
      </c>
      <c r="Z376" s="188">
        <f>referentes!S372</f>
        <v>42074</v>
      </c>
      <c r="AB376">
        <v>370</v>
      </c>
      <c r="AC376" t="str">
        <f t="shared" si="15"/>
        <v>Caño Guacamayas-1</v>
      </c>
      <c r="AD376">
        <f t="shared" si="16"/>
        <v>370</v>
      </c>
      <c r="AE376" t="str">
        <f t="shared" si="17"/>
        <v>Rio Toribio - MII</v>
      </c>
      <c r="AG376" s="218" t="str">
        <f>CONCATENATE(referentes!W643,"(",referentes!T643,")")</f>
        <v>Timba(CAJA-ZUS2-CT-1)</v>
      </c>
      <c r="AH376" s="219">
        <f>referentes!S643</f>
        <v>45830</v>
      </c>
    </row>
    <row r="377" spans="18:34" x14ac:dyDescent="0.2">
      <c r="R377" t="str">
        <f>IF(AND(referentes!S822&lt;&gt;""    ),(referentes!W822),"")</f>
        <v>La Virgen Oriente</v>
      </c>
      <c r="Y377" s="188" t="str">
        <f>IF(AND(referentes!U373&lt;&gt;"",          referentes!U373&lt;&gt;96321,    referentes!U373&lt;&gt;96222            ),(referentes!W373),"")</f>
        <v>Caño Lequerica</v>
      </c>
      <c r="Z377" s="188">
        <f>referentes!S373</f>
        <v>44504</v>
      </c>
      <c r="AB377">
        <v>371</v>
      </c>
      <c r="AC377" t="str">
        <f t="shared" si="15"/>
        <v>Caño La Balsa</v>
      </c>
      <c r="AD377">
        <f t="shared" si="16"/>
        <v>371</v>
      </c>
      <c r="AE377" t="str">
        <f t="shared" si="17"/>
        <v xml:space="preserve">Rio Toribio - MIII </v>
      </c>
      <c r="AG377" s="218" t="str">
        <f>CONCATENATE(referentes!W644,"(",referentes!T644,")")</f>
        <v>Totumo Oriental(CNGTOT-ZP1-Totum.-1)</v>
      </c>
      <c r="AH377" s="219">
        <f>referentes!S644</f>
        <v>45257</v>
      </c>
    </row>
    <row r="378" spans="18:34" x14ac:dyDescent="0.2">
      <c r="R378" t="str">
        <f>IF(AND(referentes!S916&lt;&gt;""    ),(referentes!W916),"")</f>
        <v>Santa Catalina Borde</v>
      </c>
      <c r="Y378" s="188" t="str">
        <f>IF(AND(referentes!U374&lt;&gt;"",          referentes!U374&lt;&gt;96321,    referentes!U374&lt;&gt;96222            ),(referentes!W374),"")</f>
        <v>Caño Matuna-1</v>
      </c>
      <c r="Z378" s="188">
        <f>referentes!S374</f>
        <v>44378</v>
      </c>
      <c r="AB378">
        <v>372</v>
      </c>
      <c r="AC378" t="str">
        <f t="shared" si="15"/>
        <v>Caño Lequerica</v>
      </c>
      <c r="AD378">
        <f t="shared" si="16"/>
        <v>372</v>
      </c>
      <c r="AE378" t="str">
        <f t="shared" si="17"/>
        <v>Rio Toribio - MIV</v>
      </c>
      <c r="AG378" s="218" t="str">
        <f>CONCATENATE(referentes!W645,"(",referentes!T645,")")</f>
        <v>Totumo Oriental(CNGTOT-ZP1-Totum.-2)</v>
      </c>
      <c r="AH378" s="219">
        <f>referentes!S645</f>
        <v>45259</v>
      </c>
    </row>
    <row r="379" spans="18:34" x14ac:dyDescent="0.2">
      <c r="R379" t="str">
        <f>IF(AND(referentes!S914&lt;&gt;""    ),(referentes!W914),"")</f>
        <v>Santa Ana</v>
      </c>
      <c r="Y379" s="188" t="str">
        <f>IF(AND(referentes!U375&lt;&gt;"",          referentes!U375&lt;&gt;96321,    referentes!U375&lt;&gt;96222            ),(referentes!W375),"")</f>
        <v>Caño Matuna-2</v>
      </c>
      <c r="Z379" s="188">
        <f>referentes!S375</f>
        <v>44428</v>
      </c>
      <c r="AB379">
        <v>373</v>
      </c>
      <c r="AC379" t="str">
        <f t="shared" si="15"/>
        <v>Caño Matuna-1</v>
      </c>
      <c r="AD379">
        <f t="shared" si="16"/>
        <v>373</v>
      </c>
      <c r="AE379" t="str">
        <f t="shared" si="17"/>
        <v>Rio Toribio - MV</v>
      </c>
      <c r="AG379" s="218" t="str">
        <f>CONCATENATE(referentes!W646,"(",referentes!T646,")")</f>
        <v>Travesía(OBRE;CHA-ZUS1-TRAV-1)</v>
      </c>
      <c r="AH379" s="219">
        <f>referentes!S646</f>
        <v>45511</v>
      </c>
    </row>
    <row r="380" spans="18:34" x14ac:dyDescent="0.2">
      <c r="R380" t="str">
        <f>IF(AND(referentes!S915&lt;&gt;""    ),(referentes!W915),"")</f>
        <v xml:space="preserve">Santa Ana </v>
      </c>
      <c r="Y380" s="188" t="str">
        <f>IF(AND(referentes!U376&lt;&gt;"",          referentes!U376&lt;&gt;96321,    referentes!U376&lt;&gt;96222            ),(referentes!W376),"")</f>
        <v>Caño Nisperal-1</v>
      </c>
      <c r="Z380" s="188">
        <f>referentes!S376</f>
        <v>45109</v>
      </c>
      <c r="AB380">
        <v>374</v>
      </c>
      <c r="AC380" t="str">
        <f t="shared" si="15"/>
        <v>Caño Matuna-2</v>
      </c>
      <c r="AD380">
        <f t="shared" si="16"/>
        <v>374</v>
      </c>
      <c r="AE380" t="str">
        <f t="shared" si="17"/>
        <v>Rio Toribio - MVI</v>
      </c>
      <c r="AG380" s="218" t="str">
        <f>CONCATENATE(referentes!W647,"(",referentes!T647,")")</f>
        <v>Trujillo(ENSENADA-ZP1-TRUJI-1)</v>
      </c>
      <c r="AH380" s="219">
        <f>referentes!S647</f>
        <v>45400</v>
      </c>
    </row>
    <row r="381" spans="18:34" x14ac:dyDescent="0.2">
      <c r="R381" t="str">
        <f>IF(AND(referentes!S522&lt;&gt;""    ),(referentes!W522),"")</f>
        <v>ManatIes Playa</v>
      </c>
      <c r="Y381" s="188" t="str">
        <f>IF(AND(referentes!U377&lt;&gt;"",          referentes!U377&lt;&gt;96321,    referentes!U377&lt;&gt;96222            ),(referentes!W377),"")</f>
        <v>Caño Palermo-1</v>
      </c>
      <c r="Z381" s="188">
        <f>referentes!S377</f>
        <v>45100</v>
      </c>
      <c r="AB381">
        <v>375</v>
      </c>
      <c r="AC381" t="str">
        <f t="shared" si="15"/>
        <v>Caño Nisperal-1</v>
      </c>
      <c r="AD381">
        <f t="shared" si="16"/>
        <v>375</v>
      </c>
      <c r="AE381" t="str">
        <f t="shared" si="17"/>
        <v>Santa Catalina Borde</v>
      </c>
      <c r="AG381" s="218" t="str">
        <f>CONCATENATE(referentes!W648,"(",referentes!T648,")")</f>
        <v>Tumaco(TCO-ZR2-Tuma-1)</v>
      </c>
      <c r="AH381" s="219">
        <f>referentes!S648</f>
        <v>44506</v>
      </c>
    </row>
    <row r="382" spans="18:34" x14ac:dyDescent="0.2">
      <c r="R382" t="str">
        <f>IF(AND(referentes!S665&lt;&gt;""    ),(referentes!W665),"")</f>
        <v xml:space="preserve">Angostura </v>
      </c>
      <c r="Y382" s="188" t="str">
        <f>IF(AND(referentes!U378&lt;&gt;"",          referentes!U378&lt;&gt;96321,    referentes!U378&lt;&gt;96222            ),(referentes!W378),"")</f>
        <v>Caño Salado</v>
      </c>
      <c r="Z382" s="188">
        <f>referentes!S378</f>
        <v>48758</v>
      </c>
      <c r="AB382">
        <v>376</v>
      </c>
      <c r="AC382" t="str">
        <f t="shared" si="15"/>
        <v>Caño Palermo-1</v>
      </c>
      <c r="AD382">
        <f t="shared" si="16"/>
        <v>376</v>
      </c>
      <c r="AE382" t="str">
        <f t="shared" si="17"/>
        <v>Santa Catalina Cuenca</v>
      </c>
      <c r="AG382" s="218" t="str">
        <f>CONCATENATE(referentes!W649,"(",referentes!T649,")")</f>
        <v>Tumaco -1(TCO-ZUS1-SANAND-1)</v>
      </c>
      <c r="AH382" s="219">
        <f>referentes!S649</f>
        <v>45395</v>
      </c>
    </row>
    <row r="383" spans="18:34" x14ac:dyDescent="0.2">
      <c r="R383" t="str">
        <f>IF(AND(referentes!S542&lt;&gt;""    ),(referentes!W542),"")</f>
        <v>Old Town parcela circular-2</v>
      </c>
      <c r="Y383" s="188" t="str">
        <f>IF(AND(referentes!U379&lt;&gt;"",          referentes!U379&lt;&gt;96321,    referentes!U379&lt;&gt;96222            ),(referentes!W379),"")</f>
        <v>Caño Salado</v>
      </c>
      <c r="Z383" s="188">
        <f>referentes!S379</f>
        <v>45114</v>
      </c>
      <c r="AB383">
        <v>377</v>
      </c>
      <c r="AC383" t="str">
        <f t="shared" si="15"/>
        <v>Caño Salado</v>
      </c>
      <c r="AD383">
        <f t="shared" si="16"/>
        <v>377</v>
      </c>
      <c r="AE383" t="str">
        <f t="shared" si="17"/>
        <v>X</v>
      </c>
      <c r="AG383" s="218" t="str">
        <f>CONCATENATE(referentes!W650,"(",referentes!T650,")")</f>
        <v>Ultima Boca(BCIS,LIT-ZR1-UltBoca-1)</v>
      </c>
      <c r="AH383" s="219">
        <f>referentes!S650</f>
        <v>48762</v>
      </c>
    </row>
    <row r="384" spans="18:34" x14ac:dyDescent="0.2">
      <c r="R384" t="str">
        <f>IF(AND(referentes!S543&lt;&gt;""    ),(referentes!W543),"")</f>
        <v>Old_Point -2</v>
      </c>
      <c r="Y384" s="188" t="str">
        <f>IF(AND(referentes!U380&lt;&gt;"",          referentes!U380&lt;&gt;96321,    referentes!U380&lt;&gt;96222            ),(referentes!W380),"")</f>
        <v>Caño Salado -2</v>
      </c>
      <c r="Z384" s="188">
        <f>referentes!S380</f>
        <v>45351</v>
      </c>
      <c r="AB384">
        <v>378</v>
      </c>
      <c r="AC384" t="str">
        <f t="shared" si="15"/>
        <v>Caño Salado</v>
      </c>
      <c r="AD384">
        <f t="shared" si="16"/>
        <v>378</v>
      </c>
      <c r="AE384" t="str">
        <f t="shared" si="17"/>
        <v>X</v>
      </c>
      <c r="AG384" s="218" t="str">
        <f>CONCATENATE(referentes!W651,"(",referentes!T651,")")</f>
        <v>Valle de los Cangrejos -1(VCAN-ZR1-CANG-1)</v>
      </c>
      <c r="AH384" s="219">
        <f>referentes!S651</f>
        <v>41390</v>
      </c>
    </row>
    <row r="385" spans="18:34" x14ac:dyDescent="0.2">
      <c r="R385" t="str">
        <f>IF(AND(referentes!S720&lt;&gt;""    ),(referentes!W720),"")</f>
        <v>Caño Dulce</v>
      </c>
      <c r="Y385" s="188" t="str">
        <f>IF(AND(referentes!U381&lt;&gt;"",          referentes!U381&lt;&gt;96321,    referentes!U381&lt;&gt;96222            ),(referentes!W381),"")</f>
        <v>Caño Salado-11</v>
      </c>
      <c r="Z385" s="188">
        <f>referentes!S381</f>
        <v>42083</v>
      </c>
      <c r="AB385">
        <v>379</v>
      </c>
      <c r="AC385" t="str">
        <f t="shared" si="15"/>
        <v>Caño Salado -2</v>
      </c>
      <c r="AD385">
        <f t="shared" si="16"/>
        <v>379</v>
      </c>
      <c r="AE385" t="str">
        <f t="shared" si="17"/>
        <v>X</v>
      </c>
      <c r="AG385" s="218" t="str">
        <f>CONCATENATE(referentes!W652,"(",referentes!T652,")")</f>
        <v>Valle de los Cangrejos -2(VCAN-ZR1-CANG-2)</v>
      </c>
      <c r="AH385" s="219">
        <f>referentes!S652</f>
        <v>41392</v>
      </c>
    </row>
    <row r="386" spans="18:34" x14ac:dyDescent="0.2">
      <c r="R386" t="str">
        <f>IF(AND(referentes!S690&lt;&gt;""    ),(referentes!W690),"")</f>
        <v>Bazo Matuntugo</v>
      </c>
      <c r="Y386" s="188" t="str">
        <f>IF(AND(referentes!U382&lt;&gt;"",          referentes!U382&lt;&gt;96321,    referentes!U382&lt;&gt;96222            ),(referentes!W382),"")</f>
        <v>Caño Tijo-1</v>
      </c>
      <c r="Z386" s="188">
        <f>referentes!S382</f>
        <v>48755</v>
      </c>
      <c r="AB386">
        <v>380</v>
      </c>
      <c r="AC386" t="str">
        <f t="shared" si="15"/>
        <v>Caño Salado-11</v>
      </c>
      <c r="AD386">
        <f t="shared" si="16"/>
        <v>380</v>
      </c>
      <c r="AE386" t="str">
        <f t="shared" si="17"/>
        <v>X</v>
      </c>
      <c r="AG386" s="218" t="str">
        <f>CONCATENATE(referentes!W653,"(",referentes!T653,")")</f>
        <v>Valle de los Cangrejos -3(VCAN-ZR1-CANG-3)</v>
      </c>
      <c r="AH386" s="219">
        <f>referentes!S653</f>
        <v>41394</v>
      </c>
    </row>
    <row r="387" spans="18:34" x14ac:dyDescent="0.2">
      <c r="R387" t="str">
        <f>IF(AND(referentes!S691&lt;&gt;""    ),(referentes!W691),"")</f>
        <v>Berrugas</v>
      </c>
      <c r="Y387" s="188" t="str">
        <f>IF(AND(referentes!U383&lt;&gt;"",          referentes!U383&lt;&gt;96321,    referentes!U383&lt;&gt;96222            ),(referentes!W383),"")</f>
        <v>Caño Tijo-2</v>
      </c>
      <c r="Z387" s="188">
        <f>referentes!S383</f>
        <v>45095</v>
      </c>
      <c r="AB387">
        <v>381</v>
      </c>
      <c r="AC387" t="str">
        <f t="shared" si="15"/>
        <v>Caño Tijo-1</v>
      </c>
      <c r="AD387">
        <f t="shared" si="16"/>
        <v>381</v>
      </c>
      <c r="AE387" t="str">
        <f t="shared" si="17"/>
        <v>X</v>
      </c>
      <c r="AG387" s="218" t="str">
        <f>CONCATENATE(referentes!W654,"(",referentes!T654,")")</f>
        <v>Velero(PVEL-ZP2-VelP-2)</v>
      </c>
      <c r="AH387" s="219">
        <f>referentes!S654</f>
        <v>45519</v>
      </c>
    </row>
    <row r="388" spans="18:34" ht="13.5" thickBot="1" x14ac:dyDescent="0.25">
      <c r="R388" t="str">
        <f>IF(AND(referentes!S719&lt;&gt;""    ),(referentes!W719),"")</f>
        <v>Caño Bristol</v>
      </c>
      <c r="Y388" s="188" t="str">
        <f>IF(AND(referentes!U384&lt;&gt;"",          referentes!U384&lt;&gt;96321,    referentes!U384&lt;&gt;96222            ),(referentes!W384),"")</f>
        <v>Caño Tijo-2</v>
      </c>
      <c r="Z388" s="188">
        <f>referentes!S384</f>
        <v>45008</v>
      </c>
      <c r="AB388">
        <v>382</v>
      </c>
      <c r="AC388" t="str">
        <f t="shared" si="15"/>
        <v>Caño Tijo-2</v>
      </c>
      <c r="AD388">
        <f t="shared" si="16"/>
        <v>382</v>
      </c>
      <c r="AE388" t="str">
        <f t="shared" si="17"/>
        <v>X</v>
      </c>
      <c r="AG388" s="218" t="str">
        <f>CONCATENATE(referentes!W655,"(",referentes!T655,")")</f>
        <v>Velero-1(PVEL-ZP2-VelP-1)</v>
      </c>
      <c r="AH388" s="219">
        <f>referentes!S655</f>
        <v>45157</v>
      </c>
    </row>
    <row r="389" spans="18:34" ht="13.5" thickBot="1" x14ac:dyDescent="0.25">
      <c r="R389" t="str">
        <f>IF(AND(referentes!S313&lt;&gt;""    ),(referentes!W313),"")</f>
        <v>Barranco Colorao</v>
      </c>
      <c r="Y389" s="188" t="str">
        <f>IF(AND(referentes!U385&lt;&gt;"",          referentes!U385&lt;&gt;96321,    referentes!U385&lt;&gt;96222            ),(referentes!W385),"")</f>
        <v>Caño Urabalito -1</v>
      </c>
      <c r="Z389" s="188">
        <f>referentes!S385</f>
        <v>48429</v>
      </c>
      <c r="AB389">
        <v>383</v>
      </c>
      <c r="AC389" t="str">
        <f t="shared" si="15"/>
        <v>Caño Tijo-2</v>
      </c>
      <c r="AD389">
        <f t="shared" si="16"/>
        <v>383</v>
      </c>
      <c r="AE389" t="str">
        <f t="shared" si="17"/>
        <v>X</v>
      </c>
      <c r="AG389" s="214"/>
      <c r="AH389" s="215"/>
    </row>
    <row r="390" spans="18:34" x14ac:dyDescent="0.2">
      <c r="R390" t="str">
        <f>IF(AND(referentes!S1241&lt;&gt;""    ),(referentes!W1241),"")</f>
        <v/>
      </c>
      <c r="Y390" s="188" t="str">
        <f>IF(AND(referentes!U386&lt;&gt;"",          referentes!U386&lt;&gt;96321,    referentes!U386&lt;&gt;96222            ),(referentes!W386),"")</f>
        <v>Caño el Frances-1</v>
      </c>
      <c r="Z390" s="188">
        <f>referentes!S386</f>
        <v>44414</v>
      </c>
      <c r="AB390">
        <v>384</v>
      </c>
      <c r="AC390" t="str">
        <f t="shared" si="15"/>
        <v>Caño Urabalito -1</v>
      </c>
      <c r="AD390">
        <f t="shared" si="16"/>
        <v>384</v>
      </c>
      <c r="AE390" t="str">
        <f t="shared" si="17"/>
        <v>X</v>
      </c>
      <c r="AG390" s="218" t="str">
        <f>CONCATENATE(referentes!W656,"(",referentes!T656,")")</f>
        <v>Velodia Road parcela circular-1(Velodia Road PPC-1)</v>
      </c>
      <c r="AH390" s="219">
        <f>referentes!S656</f>
        <v>55557</v>
      </c>
    </row>
    <row r="391" spans="18:34" x14ac:dyDescent="0.2">
      <c r="R391" t="str">
        <f>IF(AND(referentes!S1243&lt;&gt;""    ),(referentes!W1243),"")</f>
        <v/>
      </c>
      <c r="Y391" s="188" t="str">
        <f>IF(AND(referentes!U387&lt;&gt;"",          referentes!U387&lt;&gt;96321,    referentes!U387&lt;&gt;96222            ),(referentes!W387),"")</f>
        <v>Caño el Nene -1</v>
      </c>
      <c r="Z391" s="188">
        <f>referentes!S387</f>
        <v>45040</v>
      </c>
      <c r="AB391">
        <v>385</v>
      </c>
      <c r="AC391" t="str">
        <f t="shared" si="15"/>
        <v>Caño el Frances-1</v>
      </c>
      <c r="AD391">
        <f t="shared" si="16"/>
        <v>385</v>
      </c>
      <c r="AE391" t="str">
        <f t="shared" si="17"/>
        <v>X</v>
      </c>
      <c r="AG391" s="218" t="str">
        <f>CONCATENATE(referentes!W657,"(",referentes!T657,")")</f>
        <v>Vía al Mar(JPVI-ZUS1-VíaMar-1)</v>
      </c>
      <c r="AH391" s="219">
        <f>referentes!S657</f>
        <v>44627</v>
      </c>
    </row>
    <row r="392" spans="18:34" x14ac:dyDescent="0.2">
      <c r="R392" t="str">
        <f>IF(AND(referentes!S1190&lt;&gt;""    ),(referentes!W1190),"")</f>
        <v/>
      </c>
      <c r="Y392" s="188" t="str">
        <f>IF(AND(referentes!U388&lt;&gt;"",          referentes!U388&lt;&gt;96321,    referentes!U388&lt;&gt;96222            ),(referentes!W388),"")</f>
        <v>CañoTubo</v>
      </c>
      <c r="Z392" s="188">
        <f>referentes!S388</f>
        <v>41954</v>
      </c>
      <c r="AB392">
        <v>386</v>
      </c>
      <c r="AC392" t="str">
        <f t="shared" ref="AC392:AC455" si="18">IF(Y391="",0,Y391)</f>
        <v>Caño el Nene -1</v>
      </c>
      <c r="AD392">
        <f t="shared" ref="AD392:AD455" si="19">IF(AC392=0,MAX($AB$7:$AB$1135)+1,AB392)</f>
        <v>386</v>
      </c>
      <c r="AE392" t="str">
        <f t="shared" ref="AE392:AE455" si="20">IFERROR(VLOOKUP(SMALL($AD$7:$AD$1135,AB392),$AB$7:$AD$1135,2,FALSE),"X")</f>
        <v>X</v>
      </c>
      <c r="AG392" s="218" t="str">
        <f>CONCATENATE(referentes!W658,"(",referentes!T658,")")</f>
        <v>Waipare(MAYO-ZR3-MWA-1)</v>
      </c>
      <c r="AH392" s="219">
        <f>referentes!S658</f>
        <v>45839</v>
      </c>
    </row>
    <row r="393" spans="18:34" x14ac:dyDescent="0.2">
      <c r="R393" t="str">
        <f>IF(AND(referentes!S1191&lt;&gt;""    ),(referentes!W1191),"")</f>
        <v/>
      </c>
      <c r="Y393" s="188" t="str">
        <f>IF(AND(referentes!U389&lt;&gt;"",          referentes!U389&lt;&gt;96321,    referentes!U389&lt;&gt;96222            ),(referentes!W389),"")</f>
        <v>Chamuscado</v>
      </c>
      <c r="Z393" s="188">
        <f>referentes!S389</f>
        <v>45821</v>
      </c>
      <c r="AB393">
        <v>387</v>
      </c>
      <c r="AC393" t="str">
        <f t="shared" si="18"/>
        <v>CañoTubo</v>
      </c>
      <c r="AD393">
        <f t="shared" si="19"/>
        <v>387</v>
      </c>
      <c r="AE393" t="str">
        <f t="shared" si="20"/>
        <v>X</v>
      </c>
      <c r="AG393" s="218" t="str">
        <f>CONCATENATE(referentes!W659,"(",referentes!T659,")")</f>
        <v>Yaru-1(CORI-ZUS1-Yaru-1)</v>
      </c>
      <c r="AH393" s="219">
        <f>referentes!S659</f>
        <v>48442</v>
      </c>
    </row>
    <row r="394" spans="18:34" x14ac:dyDescent="0.2">
      <c r="R394" t="str">
        <f>IF(AND(referentes!S1202&lt;&gt;""    ),(referentes!W1202),"")</f>
        <v/>
      </c>
      <c r="Y394" s="188" t="str">
        <f>IF(AND(referentes!U390&lt;&gt;"",          referentes!U390&lt;&gt;96321,    referentes!U390&lt;&gt;96222            ),(referentes!W390),"")</f>
        <v>Chichiman -1</v>
      </c>
      <c r="Z394" s="188">
        <f>referentes!S390</f>
        <v>42181</v>
      </c>
      <c r="AB394">
        <v>388</v>
      </c>
      <c r="AC394" t="str">
        <f t="shared" si="18"/>
        <v>Chamuscado</v>
      </c>
      <c r="AD394">
        <f t="shared" si="19"/>
        <v>388</v>
      </c>
      <c r="AE394" t="str">
        <f t="shared" si="20"/>
        <v>X</v>
      </c>
      <c r="AG394" s="218" t="str">
        <f>CONCATENATE(referentes!W660,"(",referentes!T660,")")</f>
        <v>Yerbasal -1(DRATR-ZR1-Yerb-1)</v>
      </c>
      <c r="AH394" s="219">
        <f>referentes!S660</f>
        <v>48523</v>
      </c>
    </row>
    <row r="395" spans="18:34" x14ac:dyDescent="0.2">
      <c r="R395" t="str">
        <f>IF(AND(referentes!S354&lt;&gt;""    ),(referentes!W354),"")</f>
        <v>Caño</v>
      </c>
      <c r="Y395" s="188" t="str">
        <f>IF(AND(referentes!U391&lt;&gt;"",          referentes!U391&lt;&gt;96321,    referentes!U391&lt;&gt;96222            ),(referentes!W391),"")</f>
        <v>Cholon-1</v>
      </c>
      <c r="Z395" s="188">
        <f>referentes!S391</f>
        <v>44585</v>
      </c>
      <c r="AB395">
        <v>389</v>
      </c>
      <c r="AC395" t="str">
        <f t="shared" si="18"/>
        <v>Chichiman -1</v>
      </c>
      <c r="AD395">
        <f t="shared" si="19"/>
        <v>389</v>
      </c>
      <c r="AE395" t="str">
        <f t="shared" si="20"/>
        <v>X</v>
      </c>
      <c r="AG395" s="218" t="str">
        <f>CONCATENATE(referentes!W661,"(",referentes!T661,")")</f>
        <v>(CORI-ZR1-Rnec-1)</v>
      </c>
      <c r="AH395" s="219">
        <f>referentes!S661</f>
        <v>48427</v>
      </c>
    </row>
    <row r="396" spans="18:34" x14ac:dyDescent="0.2">
      <c r="R396" t="str">
        <f>IF(AND(referentes!S325&lt;&gt;""    ),(referentes!W325),"")</f>
        <v>Boca Vieja</v>
      </c>
      <c r="Y396" s="188" t="str">
        <f>IF(AND(referentes!U392&lt;&gt;"",          referentes!U392&lt;&gt;96321,    referentes!U392&lt;&gt;96222            ),(referentes!W392),"")</f>
        <v>Cienaga El Picon-1</v>
      </c>
      <c r="Z396" s="188">
        <f>referentes!S392</f>
        <v>44598</v>
      </c>
      <c r="AB396">
        <v>390</v>
      </c>
      <c r="AC396" t="str">
        <f t="shared" si="18"/>
        <v>Cholon-1</v>
      </c>
      <c r="AD396">
        <f t="shared" si="19"/>
        <v>390</v>
      </c>
      <c r="AE396" t="str">
        <f t="shared" si="20"/>
        <v>X</v>
      </c>
      <c r="AG396" s="218" t="str">
        <f>CONCATENATE(referentes!W662,"(",referentes!T662,")")</f>
        <v>1(1)</v>
      </c>
      <c r="AH396" s="219">
        <f>referentes!S662</f>
        <v>46058</v>
      </c>
    </row>
    <row r="397" spans="18:34" x14ac:dyDescent="0.2">
      <c r="R397" t="str">
        <f>IF(AND(referentes!S747&lt;&gt;""    ),(referentes!W747),"")</f>
        <v>Caño la Camaronera</v>
      </c>
      <c r="Y397" s="188" t="str">
        <f>IF(AND(referentes!U393&lt;&gt;"",          referentes!U393&lt;&gt;96321,    referentes!U393&lt;&gt;96222            ),(referentes!W393),"")</f>
        <v>Ciénaga Ana Gomez-1</v>
      </c>
      <c r="Z397" s="188">
        <f>referentes!S393</f>
        <v>44405</v>
      </c>
      <c r="AB397">
        <v>391</v>
      </c>
      <c r="AC397" t="str">
        <f t="shared" si="18"/>
        <v>Cienaga El Picon-1</v>
      </c>
      <c r="AD397">
        <f t="shared" si="19"/>
        <v>391</v>
      </c>
      <c r="AE397" t="str">
        <f t="shared" si="20"/>
        <v>X</v>
      </c>
      <c r="AG397" s="218" t="str">
        <f>CONCATENATE(referentes!W663,"(",referentes!T663,")")</f>
        <v>Agrosoledad(Agrosole)</v>
      </c>
      <c r="AH397" s="219">
        <f>referentes!S663</f>
        <v>48732</v>
      </c>
    </row>
    <row r="398" spans="18:34" x14ac:dyDescent="0.2">
      <c r="R398" t="str">
        <f>IF(AND(referentes!S642&lt;&gt;""    ),(referentes!W642),"")</f>
        <v>Tijó</v>
      </c>
      <c r="Y398" s="188" t="str">
        <f>IF(AND(referentes!U394&lt;&gt;"",          referentes!U394&lt;&gt;96321,    referentes!U394&lt;&gt;96222            ),(referentes!W394),"")</f>
        <v>Ciénaga Ana Gomez-2</v>
      </c>
      <c r="Z398" s="188">
        <f>referentes!S394</f>
        <v>44407</v>
      </c>
      <c r="AB398">
        <v>392</v>
      </c>
      <c r="AC398" t="str">
        <f t="shared" si="18"/>
        <v>Ciénaga Ana Gomez-1</v>
      </c>
      <c r="AD398">
        <f t="shared" si="19"/>
        <v>392</v>
      </c>
      <c r="AE398" t="str">
        <f t="shared" si="20"/>
        <v>X</v>
      </c>
      <c r="AG398" s="218" t="str">
        <f>CONCATENATE(referentes!W664,"(",referentes!T664,")")</f>
        <v>Aguas Negras(ANE)</v>
      </c>
      <c r="AH398" s="219">
        <f>referentes!S664</f>
        <v>42316</v>
      </c>
    </row>
    <row r="399" spans="18:34" x14ac:dyDescent="0.2">
      <c r="R399" t="str">
        <f>IF(AND(referentes!S643&lt;&gt;""    ),(referentes!W643),"")</f>
        <v>Timba</v>
      </c>
      <c r="Y399" s="188" t="str">
        <f>IF(AND(referentes!U395&lt;&gt;"",          referentes!U395&lt;&gt;96321,    referentes!U395&lt;&gt;96222            ),(referentes!W395),"")</f>
        <v>Ciénaga Benitez-1</v>
      </c>
      <c r="Z399" s="188">
        <f>referentes!S395</f>
        <v>44369</v>
      </c>
      <c r="AB399">
        <v>393</v>
      </c>
      <c r="AC399" t="str">
        <f t="shared" si="18"/>
        <v>Ciénaga Ana Gomez-2</v>
      </c>
      <c r="AD399">
        <f t="shared" si="19"/>
        <v>393</v>
      </c>
      <c r="AE399" t="str">
        <f t="shared" si="20"/>
        <v>X</v>
      </c>
      <c r="AG399" s="218" t="str">
        <f>CONCATENATE(referentes!W665,"(",referentes!T665,")")</f>
        <v>Angostura (angostura)</v>
      </c>
      <c r="AH399" s="219">
        <f>referentes!S665</f>
        <v>45588</v>
      </c>
    </row>
    <row r="400" spans="18:34" x14ac:dyDescent="0.2">
      <c r="R400" t="str">
        <f>IF(AND(referentes!S1012&lt;&gt;""    ),(referentes!W1012),"")</f>
        <v>Zona de Preservación</v>
      </c>
      <c r="Y400" s="188" t="str">
        <f>IF(AND(referentes!U396&lt;&gt;"",          referentes!U396&lt;&gt;96321,    referentes!U396&lt;&gt;96222            ),(referentes!W396),"")</f>
        <v>Ciénaga Benitez-3</v>
      </c>
      <c r="Z400" s="188">
        <f>referentes!S396</f>
        <v>44424</v>
      </c>
      <c r="AB400">
        <v>394</v>
      </c>
      <c r="AC400" t="str">
        <f t="shared" si="18"/>
        <v>Ciénaga Benitez-1</v>
      </c>
      <c r="AD400">
        <f t="shared" si="19"/>
        <v>394</v>
      </c>
      <c r="AE400" t="str">
        <f t="shared" si="20"/>
        <v>X</v>
      </c>
      <c r="AG400" s="218" t="str">
        <f>CONCATENATE(referentes!W666,"(",referentes!T666,")")</f>
        <v>Aperturas Canal Clarin- Restauración(RES_MGACC)</v>
      </c>
      <c r="AH400" s="219">
        <f>referentes!S666</f>
        <v>55345</v>
      </c>
    </row>
    <row r="401" spans="18:34" x14ac:dyDescent="0.2">
      <c r="R401" t="str">
        <f>IF(AND(referentes!S506&lt;&gt;""    ),(referentes!W506),"")</f>
        <v>Laguna San Agustin</v>
      </c>
      <c r="Y401" s="188" t="str">
        <f>IF(AND(referentes!U397&lt;&gt;"",          referentes!U397&lt;&gt;96321,    referentes!U397&lt;&gt;96222            ),(referentes!W397),"")</f>
        <v>Ciénaga Caimanera -2</v>
      </c>
      <c r="Z401" s="188">
        <f>referentes!S397</f>
        <v>44442</v>
      </c>
      <c r="AB401">
        <v>395</v>
      </c>
      <c r="AC401" t="str">
        <f t="shared" si="18"/>
        <v>Ciénaga Benitez-3</v>
      </c>
      <c r="AD401">
        <f t="shared" si="19"/>
        <v>395</v>
      </c>
      <c r="AE401" t="str">
        <f t="shared" si="20"/>
        <v>X</v>
      </c>
      <c r="AG401" s="218" t="str">
        <f>CONCATENATE(referentes!W667,"(",referentes!T667,")")</f>
        <v>Ararca(Ararca)</v>
      </c>
      <c r="AH401" s="219">
        <f>referentes!S667</f>
        <v>44508</v>
      </c>
    </row>
    <row r="402" spans="18:34" x14ac:dyDescent="0.2">
      <c r="R402" t="str">
        <f>IF(AND(referentes!S507&lt;&gt;""    ),(referentes!W507),"")</f>
        <v>Laguna San Agustín</v>
      </c>
      <c r="Y402" s="188" t="str">
        <f>IF(AND(referentes!U398&lt;&gt;"",          referentes!U398&lt;&gt;96321,    referentes!U398&lt;&gt;96222            ),(referentes!W398),"")</f>
        <v>Ciénaga Caimanera-1</v>
      </c>
      <c r="Z402" s="188">
        <f>referentes!S398</f>
        <v>44422</v>
      </c>
      <c r="AB402">
        <v>396</v>
      </c>
      <c r="AC402" t="str">
        <f t="shared" si="18"/>
        <v>Ciénaga Caimanera -2</v>
      </c>
      <c r="AD402">
        <f t="shared" si="19"/>
        <v>396</v>
      </c>
      <c r="AE402" t="str">
        <f t="shared" si="20"/>
        <v>X</v>
      </c>
      <c r="AG402" s="218" t="str">
        <f>CONCATENATE(referentes!W668,"(",referentes!T668,")")</f>
        <v>Arroyo Limon Codo(CAL)</v>
      </c>
      <c r="AH402" s="219">
        <f>referentes!S668</f>
        <v>43557</v>
      </c>
    </row>
    <row r="403" spans="18:34" x14ac:dyDescent="0.2">
      <c r="R403" t="str">
        <f>IF(AND(referentes!S516&lt;&gt;""    ),(referentes!W516),"")</f>
        <v>Luna -3</v>
      </c>
      <c r="Y403" s="188" t="str">
        <f>IF(AND(referentes!U399&lt;&gt;"",          referentes!U399&lt;&gt;96321,    referentes!U399&lt;&gt;96222            ),(referentes!W399),"")</f>
        <v>Ciénaga El Garzal -2</v>
      </c>
      <c r="Z403" s="188">
        <f>referentes!S399</f>
        <v>45078</v>
      </c>
      <c r="AB403">
        <v>397</v>
      </c>
      <c r="AC403" t="str">
        <f t="shared" si="18"/>
        <v>Ciénaga Caimanera-1</v>
      </c>
      <c r="AD403">
        <f t="shared" si="19"/>
        <v>397</v>
      </c>
      <c r="AE403" t="str">
        <f t="shared" si="20"/>
        <v>X</v>
      </c>
      <c r="AG403" s="218" t="str">
        <f>CONCATENATE(referentes!W669,"(",referentes!T669,")")</f>
        <v>Arroyo Limon Desembocadura(DAL)</v>
      </c>
      <c r="AH403" s="219">
        <f>referentes!S669</f>
        <v>43558</v>
      </c>
    </row>
    <row r="404" spans="18:34" x14ac:dyDescent="0.2">
      <c r="R404" t="str">
        <f>IF(AND(referentes!S1083&lt;&gt;""    ),(referentes!W1083),"")</f>
        <v>Zona de Recuperación</v>
      </c>
      <c r="Y404" s="188" t="str">
        <f>IF(AND(referentes!U400&lt;&gt;"",          referentes!U400&lt;&gt;96321,    referentes!U400&lt;&gt;96222            ),(referentes!W400),"")</f>
        <v>Ciénaga El Garzal-1</v>
      </c>
      <c r="Z404" s="188">
        <f>referentes!S400</f>
        <v>45054</v>
      </c>
      <c r="AB404">
        <v>398</v>
      </c>
      <c r="AC404" t="str">
        <f t="shared" si="18"/>
        <v>Ciénaga El Garzal -2</v>
      </c>
      <c r="AD404">
        <f t="shared" si="19"/>
        <v>398</v>
      </c>
      <c r="AE404" t="str">
        <f t="shared" si="20"/>
        <v>X</v>
      </c>
      <c r="AG404" s="218" t="str">
        <f>CONCATENATE(referentes!W670,"(",referentes!T670,")")</f>
        <v>Arroyo Limon Ducto(DUAL)</v>
      </c>
      <c r="AH404" s="219">
        <f>referentes!S670</f>
        <v>43559</v>
      </c>
    </row>
    <row r="405" spans="18:34" x14ac:dyDescent="0.2">
      <c r="R405" t="str">
        <f>IF(AND(referentes!S1146&lt;&gt;""    ),(referentes!W1146),"")</f>
        <v>Zona de Uso Sostenible</v>
      </c>
      <c r="Y405" s="188" t="str">
        <f>IF(AND(referentes!U401&lt;&gt;"",          referentes!U401&lt;&gt;96321,    referentes!U401&lt;&gt;96222            ),(referentes!W401),"")</f>
        <v>Ciénaga El Garzal-3</v>
      </c>
      <c r="Z405" s="188">
        <f>referentes!S401</f>
        <v>45145</v>
      </c>
      <c r="AB405">
        <v>399</v>
      </c>
      <c r="AC405" t="str">
        <f t="shared" si="18"/>
        <v>Ciénaga El Garzal-1</v>
      </c>
      <c r="AD405">
        <f t="shared" si="19"/>
        <v>399</v>
      </c>
      <c r="AE405" t="str">
        <f t="shared" si="20"/>
        <v>X</v>
      </c>
      <c r="AG405" s="218" t="str">
        <f>CONCATENATE(referentes!W671,"(",referentes!T671,")")</f>
        <v>Arroyo Pacho(AP)</v>
      </c>
      <c r="AH405" s="219">
        <f>referentes!S671</f>
        <v>43643</v>
      </c>
    </row>
    <row r="406" spans="18:34" x14ac:dyDescent="0.2">
      <c r="R406" t="str">
        <f>IF(AND(referentes!S1147&lt;&gt;""    ),(referentes!W1147),"")</f>
        <v>Zona de Uso Sostenible</v>
      </c>
      <c r="Y406" s="188" t="str">
        <f>IF(AND(referentes!U402&lt;&gt;"",          referentes!U402&lt;&gt;96321,    referentes!U402&lt;&gt;96222            ),(referentes!W402),"")</f>
        <v>Ciénaga Galo</v>
      </c>
      <c r="Z406" s="188">
        <f>referentes!S402</f>
        <v>45118</v>
      </c>
      <c r="AB406">
        <v>400</v>
      </c>
      <c r="AC406" t="str">
        <f t="shared" si="18"/>
        <v>Ciénaga El Garzal-3</v>
      </c>
      <c r="AD406">
        <f t="shared" si="19"/>
        <v>400</v>
      </c>
      <c r="AE406" t="str">
        <f t="shared" si="20"/>
        <v>X</v>
      </c>
      <c r="AG406" s="218" t="str">
        <f>CONCATENATE(referentes!W672,"(",referentes!T672,")")</f>
        <v>Arroyo Pacho Desembocadura(APD)</v>
      </c>
      <c r="AH406" s="219">
        <f>referentes!S672</f>
        <v>43646</v>
      </c>
    </row>
    <row r="407" spans="18:34" x14ac:dyDescent="0.2">
      <c r="R407" t="str">
        <f>IF(AND(referentes!S1066&lt;&gt;""    ),(referentes!W1066),"")</f>
        <v>Zona de Recuperación</v>
      </c>
      <c r="Y407" s="188" t="str">
        <f>IF(AND(referentes!U403&lt;&gt;"",          referentes!U403&lt;&gt;96321,    referentes!U403&lt;&gt;96222            ),(referentes!W403),"")</f>
        <v>Ciénaga Galo</v>
      </c>
      <c r="Z407" s="188">
        <f>referentes!S403</f>
        <v>48753</v>
      </c>
      <c r="AB407">
        <v>401</v>
      </c>
      <c r="AC407" t="str">
        <f t="shared" si="18"/>
        <v>Ciénaga Galo</v>
      </c>
      <c r="AD407">
        <f t="shared" si="19"/>
        <v>401</v>
      </c>
      <c r="AE407" t="str">
        <f t="shared" si="20"/>
        <v>X</v>
      </c>
      <c r="AG407" s="218" t="str">
        <f>CONCATENATE(referentes!W673,"(",referentes!T673,")")</f>
        <v>Arroyo de Plata(Ay-Plata)</v>
      </c>
      <c r="AH407" s="219">
        <f>referentes!S673</f>
        <v>44492</v>
      </c>
    </row>
    <row r="408" spans="18:34" x14ac:dyDescent="0.2">
      <c r="R408" t="str">
        <f>IF(AND(referentes!S1084&lt;&gt;""    ),(referentes!W1084),"")</f>
        <v>Zona de Recuperación</v>
      </c>
      <c r="Y408" s="188" t="str">
        <f>IF(AND(referentes!U404&lt;&gt;"",          referentes!U404&lt;&gt;96321,    referentes!U404&lt;&gt;96222            ),(referentes!W404),"")</f>
        <v>Ciénaga Manzanillo  B</v>
      </c>
      <c r="Z408" s="188">
        <f>referentes!S404</f>
        <v>43818</v>
      </c>
      <c r="AB408">
        <v>402</v>
      </c>
      <c r="AC408" t="str">
        <f t="shared" si="18"/>
        <v>Ciénaga Galo</v>
      </c>
      <c r="AD408">
        <f t="shared" si="19"/>
        <v>402</v>
      </c>
      <c r="AE408" t="str">
        <f t="shared" si="20"/>
        <v>X</v>
      </c>
      <c r="AG408" s="218" t="str">
        <f>CONCATENATE(referentes!W674,"(",referentes!T674,")")</f>
        <v>Arroyo la Piedrecita(ALP)</v>
      </c>
      <c r="AH408" s="219">
        <f>referentes!S674</f>
        <v>43661</v>
      </c>
    </row>
    <row r="409" spans="18:34" x14ac:dyDescent="0.2">
      <c r="R409" t="str">
        <f>IF(AND(referentes!S1085&lt;&gt;""    ),(referentes!W1085),"")</f>
        <v>Zona de Recuperación</v>
      </c>
      <c r="Y409" s="188" t="str">
        <f>IF(AND(referentes!U405&lt;&gt;"",          referentes!U405&lt;&gt;96321,    referentes!U405&lt;&gt;96222            ),(referentes!W405),"")</f>
        <v>Ciénaga Manzanillo -2</v>
      </c>
      <c r="Z409" s="188">
        <f>referentes!S405</f>
        <v>43811</v>
      </c>
      <c r="AB409">
        <v>403</v>
      </c>
      <c r="AC409" t="str">
        <f t="shared" si="18"/>
        <v>Ciénaga Manzanillo  B</v>
      </c>
      <c r="AD409">
        <f t="shared" si="19"/>
        <v>403</v>
      </c>
      <c r="AE409" t="str">
        <f t="shared" si="20"/>
        <v>X</v>
      </c>
      <c r="AG409" s="218" t="str">
        <f>CONCATENATE(referentes!W675,"(",referentes!T675,")")</f>
        <v>BOCANA ISCUANDE(GUABA)</v>
      </c>
      <c r="AH409" s="219">
        <f>referentes!S675</f>
        <v>45909</v>
      </c>
    </row>
    <row r="410" spans="18:34" x14ac:dyDescent="0.2">
      <c r="R410" t="str">
        <f>IF(AND(referentes!S1259&lt;&gt;""    ),(referentes!W1259),"")</f>
        <v/>
      </c>
      <c r="Y410" s="188" t="str">
        <f>IF(AND(referentes!U406&lt;&gt;"",          referentes!U406&lt;&gt;96321,    referentes!U406&lt;&gt;96222            ),(referentes!W406),"")</f>
        <v>Ciénaga Manzanillo -3</v>
      </c>
      <c r="Z410" s="188">
        <f>referentes!S406</f>
        <v>43813</v>
      </c>
      <c r="AB410">
        <v>404</v>
      </c>
      <c r="AC410" t="str">
        <f t="shared" si="18"/>
        <v>Ciénaga Manzanillo -2</v>
      </c>
      <c r="AD410">
        <f t="shared" si="19"/>
        <v>404</v>
      </c>
      <c r="AE410" t="str">
        <f t="shared" si="20"/>
        <v>X</v>
      </c>
      <c r="AG410" s="218" t="str">
        <f>CONCATENATE(referentes!W676,"(",referentes!T676,")")</f>
        <v>BOCANA TAPAGE(BOTAPAJE)</v>
      </c>
      <c r="AH410" s="219">
        <f>referentes!S676</f>
        <v>45899</v>
      </c>
    </row>
    <row r="411" spans="18:34" x14ac:dyDescent="0.2">
      <c r="R411" t="str">
        <f>IF(AND(referentes!S810&lt;&gt;""    ),(referentes!W810),"")</f>
        <v>Jones Point</v>
      </c>
      <c r="Y411" s="188" t="str">
        <f>IF(AND(referentes!U407&lt;&gt;"",          referentes!U407&lt;&gt;96321,    referentes!U407&lt;&gt;96222            ),(referentes!W407),"")</f>
        <v>Ciénaga Manzanillo B</v>
      </c>
      <c r="Z411" s="188">
        <f>referentes!S407</f>
        <v>43816</v>
      </c>
      <c r="AB411">
        <v>405</v>
      </c>
      <c r="AC411" t="str">
        <f t="shared" si="18"/>
        <v>Ciénaga Manzanillo -3</v>
      </c>
      <c r="AD411">
        <f t="shared" si="19"/>
        <v>405</v>
      </c>
      <c r="AE411" t="str">
        <f t="shared" si="20"/>
        <v>X</v>
      </c>
      <c r="AG411" s="218" t="str">
        <f>CONCATENATE(referentes!W677,"(",referentes!T677,")")</f>
        <v>BOCAS DE SEQUIHONDA(SEQUIHONDA)</v>
      </c>
      <c r="AH411" s="219">
        <f>referentes!S677</f>
        <v>45895</v>
      </c>
    </row>
    <row r="412" spans="18:34" x14ac:dyDescent="0.2">
      <c r="R412" t="str">
        <f>IF(AND(referentes!S849&lt;&gt;""    ),(referentes!W849),"")</f>
        <v>Muertero</v>
      </c>
      <c r="Y412" s="188" t="str">
        <f>IF(AND(referentes!U408&lt;&gt;"",          referentes!U408&lt;&gt;96321,    referentes!U408&lt;&gt;96222            ),(referentes!W408),"")</f>
        <v>Ciénaga Manzanillo-1</v>
      </c>
      <c r="Z412" s="188">
        <f>referentes!S408</f>
        <v>49325</v>
      </c>
      <c r="AB412">
        <v>406</v>
      </c>
      <c r="AC412" t="str">
        <f t="shared" si="18"/>
        <v>Ciénaga Manzanillo B</v>
      </c>
      <c r="AD412">
        <f t="shared" si="19"/>
        <v>406</v>
      </c>
      <c r="AE412" t="str">
        <f t="shared" si="20"/>
        <v>X</v>
      </c>
      <c r="AG412" s="218" t="str">
        <f>CONCATENATE(referentes!W678,"(",referentes!T678,")")</f>
        <v>Bahia Barbacoas(Barba)</v>
      </c>
      <c r="AH412" s="219">
        <f>referentes!S678</f>
        <v>41999</v>
      </c>
    </row>
    <row r="413" spans="18:34" x14ac:dyDescent="0.2">
      <c r="R413" t="str">
        <f>IF(AND(referentes!S855&lt;&gt;""    ),(referentes!W855),"")</f>
        <v>PASACABALLOS</v>
      </c>
      <c r="Y413" s="188" t="str">
        <f>IF(AND(referentes!U409&lt;&gt;"",          referentes!U409&lt;&gt;96321,    referentes!U409&lt;&gt;96222            ),(referentes!W409),"")</f>
        <v>Ciénaga Mestizos-1</v>
      </c>
      <c r="Z413" s="188">
        <f>referentes!S409</f>
        <v>48766</v>
      </c>
      <c r="AB413">
        <v>407</v>
      </c>
      <c r="AC413" t="str">
        <f t="shared" si="18"/>
        <v>Ciénaga Manzanillo-1</v>
      </c>
      <c r="AD413">
        <f t="shared" si="19"/>
        <v>407</v>
      </c>
      <c r="AE413" t="str">
        <f t="shared" si="20"/>
        <v>X</v>
      </c>
      <c r="AG413" s="218" t="str">
        <f>CONCATENATE(referentes!W679,"(",referentes!T679,")")</f>
        <v>Bahía Burrera(Bburr)</v>
      </c>
      <c r="AH413" s="219">
        <f>referentes!S679</f>
        <v>48491</v>
      </c>
    </row>
    <row r="414" spans="18:34" x14ac:dyDescent="0.2">
      <c r="R414" t="str">
        <f>IF(AND(referentes!S813&lt;&gt;""    ),(referentes!W813),"")</f>
        <v>La Alberca</v>
      </c>
      <c r="Y414" s="188" t="str">
        <f>IF(AND(referentes!U410&lt;&gt;"",          referentes!U410&lt;&gt;96321,    referentes!U410&lt;&gt;96222            ),(referentes!W410),"")</f>
        <v>Ciénaga Ostional-1</v>
      </c>
      <c r="Z414" s="188">
        <f>referentes!S410</f>
        <v>45121</v>
      </c>
      <c r="AB414">
        <v>408</v>
      </c>
      <c r="AC414" t="str">
        <f t="shared" si="18"/>
        <v>Ciénaga Mestizos-1</v>
      </c>
      <c r="AD414">
        <f t="shared" si="19"/>
        <v>408</v>
      </c>
      <c r="AE414" t="str">
        <f t="shared" si="20"/>
        <v>X</v>
      </c>
      <c r="AG414" s="218" t="str">
        <f>CONCATENATE(referentes!W680,"(",referentes!T680,")")</f>
        <v>Bahía Coco Grande(Bcog )</v>
      </c>
      <c r="AH414" s="219">
        <f>referentes!S680</f>
        <v>48519</v>
      </c>
    </row>
    <row r="415" spans="18:34" x14ac:dyDescent="0.2">
      <c r="R415" t="str">
        <f>IF(AND(referentes!S856&lt;&gt;""    ),(referentes!W856),"")</f>
        <v>PArcela Pulumana</v>
      </c>
      <c r="Y415" s="188" t="str">
        <f>IF(AND(referentes!U411&lt;&gt;"",          referentes!U411&lt;&gt;96321,    referentes!U411&lt;&gt;96222            ),(referentes!W411),"")</f>
        <v>Ciénaga Remedia Pobre-1</v>
      </c>
      <c r="Z415" s="188">
        <f>referentes!S411</f>
        <v>45136</v>
      </c>
      <c r="AB415">
        <v>409</v>
      </c>
      <c r="AC415" t="str">
        <f t="shared" si="18"/>
        <v>Ciénaga Ostional-1</v>
      </c>
      <c r="AD415">
        <f t="shared" si="19"/>
        <v>409</v>
      </c>
      <c r="AE415" t="str">
        <f t="shared" si="20"/>
        <v>X</v>
      </c>
      <c r="AG415" s="218" t="str">
        <f>CONCATENATE(referentes!W681,"(",referentes!T681,")")</f>
        <v>Bahía El Roto(Brot)</v>
      </c>
      <c r="AH415" s="219">
        <f>referentes!S681</f>
        <v>48525</v>
      </c>
    </row>
    <row r="416" spans="18:34" x14ac:dyDescent="0.2">
      <c r="R416" t="str">
        <f>IF(AND(referentes!S541&lt;&gt;""    ),(referentes!W541),"")</f>
        <v>Old Town parcela circular-1</v>
      </c>
      <c r="Y416" s="188" t="str">
        <f>IF(AND(referentes!U412&lt;&gt;"",          referentes!U412&lt;&gt;96321,    referentes!U412&lt;&gt;96222            ),(referentes!W412),"")</f>
        <v>Ciénaga Rincon Grillo-1</v>
      </c>
      <c r="Z416" s="188">
        <f>referentes!S412</f>
        <v>45125</v>
      </c>
      <c r="AB416">
        <v>410</v>
      </c>
      <c r="AC416" t="str">
        <f t="shared" si="18"/>
        <v>Ciénaga Remedia Pobre-1</v>
      </c>
      <c r="AD416">
        <f t="shared" si="19"/>
        <v>410</v>
      </c>
      <c r="AE416" t="str">
        <f t="shared" si="20"/>
        <v>X</v>
      </c>
      <c r="AG416" s="218" t="str">
        <f>CONCATENATE(referentes!W682,"(",referentes!T682,")")</f>
        <v>Bahía El Uno(Buno)</v>
      </c>
      <c r="AH416" s="219">
        <f>referentes!S682</f>
        <v>48437</v>
      </c>
    </row>
    <row r="417" spans="18:34" x14ac:dyDescent="0.2">
      <c r="R417" t="str">
        <f>IF(AND(referentes!S289&lt;&gt;""    ),(referentes!W289),"")</f>
        <v>Arroyo Pacho</v>
      </c>
      <c r="Y417" s="188" t="str">
        <f>IF(AND(referentes!U413&lt;&gt;"",          referentes!U413&lt;&gt;96321,    referentes!U413&lt;&gt;96222            ),(referentes!W413),"")</f>
        <v>Ciénaga Sabaletes -1</v>
      </c>
      <c r="Z417" s="188">
        <f>referentes!S413</f>
        <v>43631</v>
      </c>
      <c r="AB417">
        <v>411</v>
      </c>
      <c r="AC417" t="str">
        <f t="shared" si="18"/>
        <v>Ciénaga Rincon Grillo-1</v>
      </c>
      <c r="AD417">
        <f t="shared" si="19"/>
        <v>411</v>
      </c>
      <c r="AE417" t="str">
        <f t="shared" si="20"/>
        <v>X</v>
      </c>
      <c r="AG417" s="218" t="str">
        <f>CONCATENATE(referentes!W683,"(",referentes!T683,")")</f>
        <v>Bahía La Paila(Bpai)</v>
      </c>
      <c r="AH417" s="219">
        <f>referentes!S683</f>
        <v>48496</v>
      </c>
    </row>
    <row r="418" spans="18:34" x14ac:dyDescent="0.2">
      <c r="R418" t="str">
        <f>IF(AND(referentes!S1051&lt;&gt;""    ),(referentes!W1051),"")</f>
        <v>Zona de Recuperacion</v>
      </c>
      <c r="Y418" s="188" t="str">
        <f>IF(AND(referentes!U414&lt;&gt;"",          referentes!U414&lt;&gt;96321,    referentes!U414&lt;&gt;96222            ),(referentes!W414),"")</f>
        <v>Ciénaga Sabaletes -2</v>
      </c>
      <c r="Z418" s="188">
        <f>referentes!S414</f>
        <v>43820</v>
      </c>
      <c r="AB418">
        <v>412</v>
      </c>
      <c r="AC418" t="str">
        <f t="shared" si="18"/>
        <v>Ciénaga Sabaletes -1</v>
      </c>
      <c r="AD418">
        <f t="shared" si="19"/>
        <v>412</v>
      </c>
      <c r="AE418" t="str">
        <f t="shared" si="20"/>
        <v>X</v>
      </c>
      <c r="AG418" s="218" t="str">
        <f>CONCATENATE(referentes!W684,"(",referentes!T684,")")</f>
        <v>Bahía Marirrio(Bmari)</v>
      </c>
      <c r="AH418" s="219">
        <f>referentes!S684</f>
        <v>48486</v>
      </c>
    </row>
    <row r="419" spans="18:34" x14ac:dyDescent="0.2">
      <c r="R419" t="str">
        <f>IF(AND(referentes!S1056&lt;&gt;""    ),(referentes!W1056),"")</f>
        <v>Zona de Recuperación</v>
      </c>
      <c r="Y419" s="188" t="str">
        <f>IF(AND(referentes!U415&lt;&gt;"",          referentes!U415&lt;&gt;96321,    referentes!U415&lt;&gt;96222            ),(referentes!W415),"")</f>
        <v>Ciénaga Sabaletes P-1</v>
      </c>
      <c r="Z419" s="188">
        <f>referentes!S415</f>
        <v>43620</v>
      </c>
      <c r="AB419">
        <v>413</v>
      </c>
      <c r="AC419" t="str">
        <f t="shared" si="18"/>
        <v>Ciénaga Sabaletes -2</v>
      </c>
      <c r="AD419">
        <f t="shared" si="19"/>
        <v>413</v>
      </c>
      <c r="AE419" t="str">
        <f t="shared" si="20"/>
        <v>X</v>
      </c>
      <c r="AG419" s="218" t="str">
        <f>CONCATENATE(referentes!W685,"(",referentes!T685,")")</f>
        <v>Bahía de Barbacoas(BARB01)</v>
      </c>
      <c r="AH419" s="219">
        <f>referentes!S685</f>
        <v>44489</v>
      </c>
    </row>
    <row r="420" spans="18:34" x14ac:dyDescent="0.2">
      <c r="R420" t="str">
        <f>IF(AND(referentes!S892&lt;&gt;""    ),(referentes!W892),"")</f>
        <v>Rio Toribio - MVI</v>
      </c>
      <c r="Y420" s="188" t="str">
        <f>IF(AND(referentes!U416&lt;&gt;"",          referentes!U416&lt;&gt;96321,    referentes!U416&lt;&gt;96222            ),(referentes!W416),"")</f>
        <v>Ciénaga Sabaletes P-2</v>
      </c>
      <c r="Z420" s="188">
        <f>referentes!S416</f>
        <v>43628</v>
      </c>
      <c r="AB420">
        <v>414</v>
      </c>
      <c r="AC420" t="str">
        <f t="shared" si="18"/>
        <v>Ciénaga Sabaletes P-1</v>
      </c>
      <c r="AD420">
        <f t="shared" si="19"/>
        <v>414</v>
      </c>
      <c r="AE420" t="str">
        <f t="shared" si="20"/>
        <v>X</v>
      </c>
      <c r="AG420" s="218" t="str">
        <f>CONCATENATE(referentes!W686,"(",referentes!T686,")")</f>
        <v>Balboa(Balboa)</v>
      </c>
      <c r="AH420" s="219">
        <f>referentes!S686</f>
        <v>45004</v>
      </c>
    </row>
    <row r="421" spans="18:34" x14ac:dyDescent="0.2">
      <c r="R421" t="str">
        <f>IF(AND(referentes!S893&lt;&gt;""    ),(referentes!W893),"")</f>
        <v>Rio Virudó</v>
      </c>
      <c r="Y421" s="188" t="str">
        <f>IF(AND(referentes!U417&lt;&gt;"",          referentes!U417&lt;&gt;96321,    referentes!U417&lt;&gt;96222            ),(referentes!W417),"")</f>
        <v>Ciénaga Soledad</v>
      </c>
      <c r="Z421" s="188">
        <f>referentes!S417</f>
        <v>45142</v>
      </c>
      <c r="AB421">
        <v>415</v>
      </c>
      <c r="AC421" t="str">
        <f t="shared" si="18"/>
        <v>Ciénaga Sabaletes P-2</v>
      </c>
      <c r="AD421">
        <f t="shared" si="19"/>
        <v>415</v>
      </c>
      <c r="AE421" t="str">
        <f t="shared" si="20"/>
        <v>X</v>
      </c>
      <c r="AG421" s="218" t="str">
        <f>CONCATENATE(referentes!W687,"(",referentes!T687,")")</f>
        <v>Barranco Colorao(BC)</v>
      </c>
      <c r="AH421" s="219">
        <f>referentes!S687</f>
        <v>43637</v>
      </c>
    </row>
    <row r="422" spans="18:34" x14ac:dyDescent="0.2">
      <c r="R422" t="str">
        <f>IF(AND(referentes!S1011&lt;&gt;""    ),(referentes!W1011),"")</f>
        <v>Zona de Preservación</v>
      </c>
      <c r="Y422" s="188" t="str">
        <f>IF(AND(referentes!U418&lt;&gt;"",          referentes!U418&lt;&gt;96321,    referentes!U418&lt;&gt;96222            ),(referentes!W418),"")</f>
        <v>Ciénaga la Balsa-1</v>
      </c>
      <c r="Z422" s="188">
        <f>referentes!S418</f>
        <v>48769</v>
      </c>
      <c r="AB422">
        <v>416</v>
      </c>
      <c r="AC422" t="str">
        <f t="shared" si="18"/>
        <v>Ciénaga Soledad</v>
      </c>
      <c r="AD422">
        <f t="shared" si="19"/>
        <v>416</v>
      </c>
      <c r="AE422" t="str">
        <f t="shared" si="20"/>
        <v>X</v>
      </c>
      <c r="AG422" s="218" t="str">
        <f>CONCATENATE(referentes!W688,"(",referentes!T688,")")</f>
        <v>Barrial(BARR)</v>
      </c>
      <c r="AH422" s="219">
        <f>referentes!S688</f>
        <v>42109</v>
      </c>
    </row>
    <row r="423" spans="18:34" x14ac:dyDescent="0.2">
      <c r="R423" t="str">
        <f>IF(AND(referentes!S1032&lt;&gt;""    ),(referentes!W1032),"")</f>
        <v>Zona de Preservación</v>
      </c>
      <c r="Y423" s="188" t="str">
        <f>IF(AND(referentes!U419&lt;&gt;"",          referentes!U419&lt;&gt;96321,    referentes!U419&lt;&gt;96222            ),(referentes!W419),"")</f>
        <v/>
      </c>
      <c r="Z423" s="188">
        <f>referentes!S419</f>
        <v>55552</v>
      </c>
      <c r="AB423">
        <v>417</v>
      </c>
      <c r="AC423" t="str">
        <f t="shared" si="18"/>
        <v>Ciénaga la Balsa-1</v>
      </c>
      <c r="AD423">
        <f t="shared" si="19"/>
        <v>417</v>
      </c>
      <c r="AE423" t="str">
        <f t="shared" si="20"/>
        <v>X</v>
      </c>
      <c r="AG423" s="218" t="str">
        <f>CONCATENATE(referentes!W689,"(",referentes!T689,")")</f>
        <v>Barú(Barú)</v>
      </c>
      <c r="AH423" s="219">
        <f>referentes!S689</f>
        <v>44511</v>
      </c>
    </row>
    <row r="424" spans="18:34" x14ac:dyDescent="0.2">
      <c r="R424" t="str">
        <f>IF(AND(referentes!S369&lt;&gt;""    ),(referentes!W369),"")</f>
        <v>Caño Grande-1</v>
      </c>
      <c r="Y424" s="188" t="str">
        <f>IF(AND(referentes!U420&lt;&gt;"",          referentes!U420&lt;&gt;96321,    referentes!U420&lt;&gt;96222            ),(referentes!W420),"")</f>
        <v/>
      </c>
      <c r="Z424" s="188">
        <f>referentes!S420</f>
        <v>55553</v>
      </c>
      <c r="AB424">
        <v>418</v>
      </c>
      <c r="AC424">
        <f t="shared" si="18"/>
        <v>0</v>
      </c>
      <c r="AD424">
        <f t="shared" si="19"/>
        <v>1130</v>
      </c>
      <c r="AE424" t="str">
        <f t="shared" si="20"/>
        <v>X</v>
      </c>
      <c r="AG424" s="218" t="str">
        <f>CONCATENATE(referentes!W690,"(",referentes!T690,")")</f>
        <v>Bazo Matuntugo(Bmat)</v>
      </c>
      <c r="AH424" s="219">
        <f>referentes!S690</f>
        <v>48516</v>
      </c>
    </row>
    <row r="425" spans="18:34" x14ac:dyDescent="0.2">
      <c r="R425" t="str">
        <f>IF(AND(referentes!S370&lt;&gt;""    ),(referentes!W370),"")</f>
        <v>Caño Guacamayas</v>
      </c>
      <c r="Y425" s="188" t="str">
        <f>IF(AND(referentes!U421&lt;&gt;"",          referentes!U421&lt;&gt;96321,    referentes!U421&lt;&gt;96222            ),(referentes!W421),"")</f>
        <v>Cocoplum_B-1</v>
      </c>
      <c r="Z425" s="188">
        <f>referentes!S421</f>
        <v>41479</v>
      </c>
      <c r="AB425">
        <v>419</v>
      </c>
      <c r="AC425">
        <f t="shared" si="18"/>
        <v>0</v>
      </c>
      <c r="AD425">
        <f t="shared" si="19"/>
        <v>1130</v>
      </c>
      <c r="AE425" t="str">
        <f t="shared" si="20"/>
        <v>X</v>
      </c>
      <c r="AG425" s="218" t="str">
        <f>CONCATENATE(referentes!W691,"(",referentes!T691,")")</f>
        <v>Berrugas(BERR)</v>
      </c>
      <c r="AH425" s="219">
        <f>referentes!S691</f>
        <v>42201</v>
      </c>
    </row>
    <row r="426" spans="18:34" x14ac:dyDescent="0.2">
      <c r="R426" t="str">
        <f>IF(AND(referentes!S955&lt;&gt;""    ),(referentes!W955),"")</f>
        <v>ZP6</v>
      </c>
      <c r="Y426" s="188" t="str">
        <f>IF(AND(referentes!U422&lt;&gt;"",          referentes!U422&lt;&gt;96321,    referentes!U422&lt;&gt;96222            ),(referentes!W422),"")</f>
        <v>Concho</v>
      </c>
      <c r="Z426" s="188">
        <f>referentes!S422</f>
        <v>45575</v>
      </c>
      <c r="AB426">
        <v>420</v>
      </c>
      <c r="AC426" t="str">
        <f t="shared" si="18"/>
        <v>Cocoplum_B-1</v>
      </c>
      <c r="AD426">
        <f t="shared" si="19"/>
        <v>420</v>
      </c>
      <c r="AE426" t="str">
        <f t="shared" si="20"/>
        <v>X</v>
      </c>
      <c r="AG426" s="218" t="str">
        <f>CONCATENATE(referentes!W692,"(",referentes!T692,")")</f>
        <v>Boca Caño Matuna(CMAT)</v>
      </c>
      <c r="AH426" s="219">
        <f>referentes!S692</f>
        <v>44376</v>
      </c>
    </row>
    <row r="427" spans="18:34" x14ac:dyDescent="0.2">
      <c r="R427" t="str">
        <f>IF(AND(referentes!S950&lt;&gt;""    ),(referentes!W950),"")</f>
        <v>Sin Zonificación</v>
      </c>
      <c r="Y427" s="188" t="str">
        <f>IF(AND(referentes!U423&lt;&gt;"",          referentes!U423&lt;&gt;96321,    referentes!U423&lt;&gt;96222            ),(referentes!W423),"")</f>
        <v>Costa Verde P-2</v>
      </c>
      <c r="Z427" s="188">
        <f>referentes!S423</f>
        <v>45529</v>
      </c>
      <c r="AB427">
        <v>421</v>
      </c>
      <c r="AC427" t="str">
        <f t="shared" si="18"/>
        <v>Concho</v>
      </c>
      <c r="AD427">
        <f t="shared" si="19"/>
        <v>421</v>
      </c>
      <c r="AE427" t="str">
        <f t="shared" si="20"/>
        <v>X</v>
      </c>
      <c r="AG427" s="218" t="str">
        <f>CONCATENATE(referentes!W693,"(",referentes!T693,")")</f>
        <v>Boca Caño el Frances (BCFRA)</v>
      </c>
      <c r="AH427" s="219">
        <f>referentes!S693</f>
        <v>44413</v>
      </c>
    </row>
    <row r="428" spans="18:34" x14ac:dyDescent="0.2">
      <c r="R428" t="str">
        <f>IF(AND(referentes!S356&lt;&gt;""    ),(referentes!W356),"")</f>
        <v>Caño Arteaga</v>
      </c>
      <c r="Y428" s="188" t="str">
        <f>IF(AND(referentes!U424&lt;&gt;"",          referentes!U424&lt;&gt;96321,    referentes!U424&lt;&gt;96222            ),(referentes!W424),"")</f>
        <v>Costa Verde P1</v>
      </c>
      <c r="Z428" s="188">
        <f>referentes!S424</f>
        <v>45301</v>
      </c>
      <c r="AB428">
        <v>422</v>
      </c>
      <c r="AC428" t="str">
        <f t="shared" si="18"/>
        <v>Costa Verde P-2</v>
      </c>
      <c r="AD428">
        <f t="shared" si="19"/>
        <v>422</v>
      </c>
      <c r="AE428" t="str">
        <f t="shared" si="20"/>
        <v>X</v>
      </c>
      <c r="AG428" s="218" t="str">
        <f>CONCATENATE(referentes!W694,"(",referentes!T694,")")</f>
        <v>Boca Cerrada(BCERRA)</v>
      </c>
      <c r="AH428" s="219">
        <f>referentes!S694</f>
        <v>42156</v>
      </c>
    </row>
    <row r="429" spans="18:34" x14ac:dyDescent="0.2">
      <c r="R429" t="str">
        <f>IF(AND(referentes!S1057&lt;&gt;""    ),(referentes!W1057),"")</f>
        <v>Zona de Recuperación</v>
      </c>
      <c r="Y429" s="188" t="str">
        <f>IF(AND(referentes!U425&lt;&gt;"",          referentes!U425&lt;&gt;96321,    referentes!U425&lt;&gt;96222            ),(referentes!W425),"")</f>
        <v>Costa Verde R-2</v>
      </c>
      <c r="Z429" s="188">
        <f>referentes!S425</f>
        <v>45531</v>
      </c>
      <c r="AB429">
        <v>423</v>
      </c>
      <c r="AC429" t="str">
        <f t="shared" si="18"/>
        <v>Costa Verde P1</v>
      </c>
      <c r="AD429">
        <f t="shared" si="19"/>
        <v>423</v>
      </c>
      <c r="AE429" t="str">
        <f t="shared" si="20"/>
        <v>X</v>
      </c>
      <c r="AG429" s="218" t="str">
        <f>CONCATENATE(referentes!W695,"(",referentes!T695,")")</f>
        <v>Boca Cerrada (BCER)</v>
      </c>
      <c r="AH429" s="219">
        <f>referentes!S695</f>
        <v>44386</v>
      </c>
    </row>
    <row r="430" spans="18:34" x14ac:dyDescent="0.2">
      <c r="R430" t="str">
        <f>IF(AND(referentes!S872&lt;&gt;""    ),(referentes!W872),"")</f>
        <v>Punta Boquerón</v>
      </c>
      <c r="Y430" s="188" t="str">
        <f>IF(AND(referentes!U426&lt;&gt;"",          referentes!U426&lt;&gt;96321,    referentes!U426&lt;&gt;96222            ),(referentes!W426),"")</f>
        <v>Costa Verde R1</v>
      </c>
      <c r="Z430" s="188">
        <f>referentes!S426</f>
        <v>45297</v>
      </c>
      <c r="AB430">
        <v>424</v>
      </c>
      <c r="AC430" t="str">
        <f t="shared" si="18"/>
        <v>Costa Verde R-2</v>
      </c>
      <c r="AD430">
        <f t="shared" si="19"/>
        <v>424</v>
      </c>
      <c r="AE430" t="str">
        <f t="shared" si="20"/>
        <v>X</v>
      </c>
      <c r="AG430" s="218" t="str">
        <f>CONCATENATE(referentes!W696,"(",referentes!T696,")")</f>
        <v>Boca Cerrada -2(BCERR)</v>
      </c>
      <c r="AH430" s="219">
        <f>referentes!S696</f>
        <v>42189</v>
      </c>
    </row>
    <row r="431" spans="18:34" x14ac:dyDescent="0.2">
      <c r="R431" t="str">
        <f>IF(AND(referentes!S873&lt;&gt;""    ),(referentes!W873),"")</f>
        <v>Punta Caricari</v>
      </c>
      <c r="Y431" s="188" t="str">
        <f>IF(AND(referentes!U427&lt;&gt;"",          referentes!U427&lt;&gt;96321,    referentes!U427&lt;&gt;96222            ),(referentes!W427),"")</f>
        <v>Cuerval</v>
      </c>
      <c r="Z431" s="188">
        <f>referentes!S427</f>
        <v>45489</v>
      </c>
      <c r="AB431">
        <v>425</v>
      </c>
      <c r="AC431" t="str">
        <f t="shared" si="18"/>
        <v>Costa Verde R1</v>
      </c>
      <c r="AD431">
        <f t="shared" si="19"/>
        <v>425</v>
      </c>
      <c r="AE431" t="str">
        <f t="shared" si="20"/>
        <v>X</v>
      </c>
      <c r="AG431" s="218" t="str">
        <f>CONCATENATE(referentes!W697,"(",referentes!T697,")")</f>
        <v>Boca Pulumana(BPULU)</v>
      </c>
      <c r="AH431" s="219">
        <f>referentes!S697</f>
        <v>43832</v>
      </c>
    </row>
    <row r="432" spans="18:34" x14ac:dyDescent="0.2">
      <c r="R432" t="str">
        <f>IF(AND(referentes!S1053&lt;&gt;""    ),(referentes!W1053),"")</f>
        <v>Zona de Recuperacion</v>
      </c>
      <c r="Y432" s="188" t="str">
        <f>IF(AND(referentes!U428&lt;&gt;"",          referentes!U428&lt;&gt;96321,    referentes!U428&lt;&gt;96222            ),(referentes!W428),"")</f>
        <v>Don Diego</v>
      </c>
      <c r="Z432" s="188">
        <f>referentes!S428</f>
        <v>40974</v>
      </c>
      <c r="AB432">
        <v>426</v>
      </c>
      <c r="AC432" t="str">
        <f t="shared" si="18"/>
        <v>Cuerval</v>
      </c>
      <c r="AD432">
        <f t="shared" si="19"/>
        <v>426</v>
      </c>
      <c r="AE432" t="str">
        <f t="shared" si="20"/>
        <v>X</v>
      </c>
      <c r="AG432" s="218" t="str">
        <f>CONCATENATE(referentes!W698,"(",referentes!T698,")")</f>
        <v>Boca Vieja(Bovi)</v>
      </c>
      <c r="AH432" s="219">
        <f>referentes!S698</f>
        <v>45417</v>
      </c>
    </row>
    <row r="433" spans="18:34" x14ac:dyDescent="0.2">
      <c r="R433" t="str">
        <f>IF(AND(referentes!S1054&lt;&gt;""    ),(referentes!W1054),"")</f>
        <v>Zona de Recuperación</v>
      </c>
      <c r="Y433" s="188" t="str">
        <f>IF(AND(referentes!U429&lt;&gt;"",          referentes!U429&lt;&gt;96321,    referentes!U429&lt;&gt;96222            ),(referentes!W429),"")</f>
        <v>Don Diego</v>
      </c>
      <c r="Z433" s="188">
        <f>referentes!S429</f>
        <v>45330</v>
      </c>
      <c r="AB433">
        <v>427</v>
      </c>
      <c r="AC433" t="str">
        <f t="shared" si="18"/>
        <v>Don Diego</v>
      </c>
      <c r="AD433">
        <f t="shared" si="19"/>
        <v>427</v>
      </c>
      <c r="AE433" t="str">
        <f t="shared" si="20"/>
        <v>X</v>
      </c>
      <c r="AG433" s="218" t="str">
        <f>CONCATENATE(referentes!W699,"(",referentes!T699,")")</f>
        <v>Bocana Asocars(BA)</v>
      </c>
      <c r="AH433" s="219">
        <f>referentes!S699</f>
        <v>45882</v>
      </c>
    </row>
    <row r="434" spans="18:34" x14ac:dyDescent="0.2">
      <c r="R434" t="str">
        <f>IF(AND(referentes!S1055&lt;&gt;""    ),(referentes!W1055),"")</f>
        <v>Zona de Recuperación</v>
      </c>
      <c r="Y434" s="188" t="str">
        <f>IF(AND(referentes!U430&lt;&gt;"",          referentes!U430&lt;&gt;96321,    referentes!U430&lt;&gt;96222            ),(referentes!W430),"")</f>
        <v>Don Diego-1</v>
      </c>
      <c r="Z434" s="188">
        <f>referentes!S430</f>
        <v>45326</v>
      </c>
      <c r="AB434">
        <v>428</v>
      </c>
      <c r="AC434" t="str">
        <f t="shared" si="18"/>
        <v>Don Diego</v>
      </c>
      <c r="AD434">
        <f t="shared" si="19"/>
        <v>428</v>
      </c>
      <c r="AE434" t="str">
        <f t="shared" si="20"/>
        <v>X</v>
      </c>
      <c r="AG434" s="218" t="str">
        <f>CONCATENATE(referentes!W700,"(",referentes!T700,")")</f>
        <v>Bocana CVC(BCVC)</v>
      </c>
      <c r="AH434" s="219">
        <f>referentes!S700</f>
        <v>45861</v>
      </c>
    </row>
    <row r="435" spans="18:34" x14ac:dyDescent="0.2">
      <c r="R435" t="str">
        <f>IF(AND(referentes!S1039&lt;&gt;""    ),(referentes!W1039),"")</f>
        <v>Zona de Preservación</v>
      </c>
      <c r="Y435" s="188" t="str">
        <f>IF(AND(referentes!U431&lt;&gt;"",          referentes!U431&lt;&gt;96321,    referentes!U431&lt;&gt;96222            ),(referentes!W431),"")</f>
        <v>Don Diego-2</v>
      </c>
      <c r="Z435" s="188">
        <f>referentes!S431</f>
        <v>45545</v>
      </c>
      <c r="AB435">
        <v>429</v>
      </c>
      <c r="AC435" t="str">
        <f t="shared" si="18"/>
        <v>Don Diego-1</v>
      </c>
      <c r="AD435">
        <f t="shared" si="19"/>
        <v>429</v>
      </c>
      <c r="AE435" t="str">
        <f t="shared" si="20"/>
        <v>X</v>
      </c>
      <c r="AG435" s="218" t="str">
        <f>CONCATENATE(referentes!W701,"(",referentes!T701,")")</f>
        <v>Bocana Guapi(BGUAPI)</v>
      </c>
      <c r="AH435" s="219">
        <f>referentes!S701</f>
        <v>45514</v>
      </c>
    </row>
    <row r="436" spans="18:34" x14ac:dyDescent="0.2">
      <c r="R436" t="str">
        <f>IF(AND(referentes!S1041&lt;&gt;""    ),(referentes!W1041),"")</f>
        <v>Zona de Preservación</v>
      </c>
      <c r="Y436" s="188" t="str">
        <f>IF(AND(referentes!U432&lt;&gt;"",          referentes!U432&lt;&gt;96321,    referentes!U432&lt;&gt;96222            ),(referentes!W432),"")</f>
        <v>Don Diego-2</v>
      </c>
      <c r="Z436" s="188">
        <f>referentes!S432</f>
        <v>45332</v>
      </c>
      <c r="AB436">
        <v>430</v>
      </c>
      <c r="AC436" t="str">
        <f t="shared" si="18"/>
        <v>Don Diego-2</v>
      </c>
      <c r="AD436">
        <f t="shared" si="19"/>
        <v>430</v>
      </c>
      <c r="AE436" t="str">
        <f t="shared" si="20"/>
        <v>X</v>
      </c>
      <c r="AG436" s="218" t="str">
        <f>CONCATENATE(referentes!W702,"(",referentes!T702,")")</f>
        <v>Bocana Rio Saija(BSAIJ)</v>
      </c>
      <c r="AH436" s="219">
        <f>referentes!S702</f>
        <v>42260</v>
      </c>
    </row>
    <row r="437" spans="18:34" x14ac:dyDescent="0.2">
      <c r="R437" t="str">
        <f>IF(AND(referentes!S1043&lt;&gt;""    ),(referentes!W1043),"")</f>
        <v>Zona de Preservación</v>
      </c>
      <c r="Y437" s="188" t="str">
        <f>IF(AND(referentes!U433&lt;&gt;"",          referentes!U433&lt;&gt;96321,    referentes!U433&lt;&gt;96222            ),(referentes!W433),"")</f>
        <v>Don Diego-3</v>
      </c>
      <c r="Z437" s="188">
        <f>referentes!S433</f>
        <v>45541</v>
      </c>
      <c r="AB437">
        <v>431</v>
      </c>
      <c r="AC437" t="str">
        <f t="shared" si="18"/>
        <v>Don Diego-2</v>
      </c>
      <c r="AD437">
        <f t="shared" si="19"/>
        <v>431</v>
      </c>
      <c r="AE437" t="str">
        <f t="shared" si="20"/>
        <v>X</v>
      </c>
      <c r="AG437" s="218" t="str">
        <f>CONCATENATE(referentes!W703,"(",referentes!T703,")")</f>
        <v>Bocas de Curay(BCU)</v>
      </c>
      <c r="AH437" s="219">
        <f>referentes!S703</f>
        <v>42832</v>
      </c>
    </row>
    <row r="438" spans="18:34" x14ac:dyDescent="0.2">
      <c r="R438" t="str">
        <f>IF(AND(referentes!S366&lt;&gt;""    ),(referentes!W366),"")</f>
        <v>Caño Grande E-1</v>
      </c>
      <c r="Y438" s="188" t="str">
        <f>IF(AND(referentes!U434&lt;&gt;"",          referentes!U434&lt;&gt;96321,    referentes!U434&lt;&gt;96222            ),(referentes!W434),"")</f>
        <v>Don Diego-4</v>
      </c>
      <c r="Z438" s="188">
        <f>referentes!S434</f>
        <v>45543</v>
      </c>
      <c r="AB438">
        <v>432</v>
      </c>
      <c r="AC438" t="str">
        <f t="shared" si="18"/>
        <v>Don Diego-3</v>
      </c>
      <c r="AD438">
        <f t="shared" si="19"/>
        <v>432</v>
      </c>
      <c r="AE438" t="str">
        <f t="shared" si="20"/>
        <v>X</v>
      </c>
      <c r="AG438" s="218" t="str">
        <f>CONCATENATE(referentes!W704,"(",referentes!T704,")")</f>
        <v>Bocon(BOCO)</v>
      </c>
      <c r="AH438" s="219">
        <f>referentes!S704</f>
        <v>42107</v>
      </c>
    </row>
    <row r="439" spans="18:34" x14ac:dyDescent="0.2">
      <c r="R439" t="str">
        <f>IF(AND(referentes!S367&lt;&gt;""    ),(referentes!W367),"")</f>
        <v>Caño Grande E-2</v>
      </c>
      <c r="Y439" s="188" t="str">
        <f>IF(AND(referentes!U435&lt;&gt;"",          referentes!U435&lt;&gt;96321,    referentes!U435&lt;&gt;96222            ),(referentes!W435),"")</f>
        <v>Ducto Arroyo Límón</v>
      </c>
      <c r="Z439" s="188">
        <f>referentes!S435</f>
        <v>43781</v>
      </c>
      <c r="AB439">
        <v>433</v>
      </c>
      <c r="AC439" t="str">
        <f t="shared" si="18"/>
        <v>Don Diego-4</v>
      </c>
      <c r="AD439">
        <f t="shared" si="19"/>
        <v>433</v>
      </c>
      <c r="AE439" t="str">
        <f t="shared" si="20"/>
        <v>X</v>
      </c>
      <c r="AG439" s="218" t="str">
        <f>CONCATENATE(referentes!W705,"(",referentes!T705,")")</f>
        <v>Bodegas (AB)</v>
      </c>
      <c r="AH439" s="219">
        <f>referentes!S705</f>
        <v>45890</v>
      </c>
    </row>
    <row r="440" spans="18:34" x14ac:dyDescent="0.2">
      <c r="R440" t="str">
        <f>IF(AND(referentes!S439&lt;&gt;""    ),(referentes!W439),"")</f>
        <v>El Caval</v>
      </c>
      <c r="Y440" s="188" t="str">
        <f>IF(AND(referentes!U436&lt;&gt;"",          referentes!U436&lt;&gt;96321,    referentes!U436&lt;&gt;96222            ),(referentes!W436),"")</f>
        <v>EC_Parche SO</v>
      </c>
      <c r="Z440" s="188">
        <f>referentes!S436</f>
        <v>43828</v>
      </c>
      <c r="AB440">
        <v>434</v>
      </c>
      <c r="AC440" t="str">
        <f t="shared" si="18"/>
        <v>Ducto Arroyo Límón</v>
      </c>
      <c r="AD440">
        <f t="shared" si="19"/>
        <v>434</v>
      </c>
      <c r="AE440" t="str">
        <f t="shared" si="20"/>
        <v>X</v>
      </c>
      <c r="AG440" s="218" t="str">
        <f>CONCATENATE(referentes!W706,"(",referentes!T706,")")</f>
        <v>Buritaca 1(Buritac1)</v>
      </c>
      <c r="AH440" s="219">
        <f>referentes!S706</f>
        <v>45304</v>
      </c>
    </row>
    <row r="441" spans="18:34" x14ac:dyDescent="0.2">
      <c r="R441" t="str">
        <f>IF(AND(referentes!S443&lt;&gt;""    ),(referentes!W443),"")</f>
        <v>El Mohan-1</v>
      </c>
      <c r="Y441" s="188" t="str">
        <f>IF(AND(referentes!U437&lt;&gt;"",          referentes!U437&lt;&gt;96321,    referentes!U437&lt;&gt;96222            ),(referentes!W437),"")</f>
        <v>EC_Parche SO</v>
      </c>
      <c r="Z441" s="188">
        <f>referentes!S437</f>
        <v>43830</v>
      </c>
      <c r="AB441">
        <v>435</v>
      </c>
      <c r="AC441" t="str">
        <f t="shared" si="18"/>
        <v>EC_Parche SO</v>
      </c>
      <c r="AD441">
        <f t="shared" si="19"/>
        <v>435</v>
      </c>
      <c r="AE441" t="str">
        <f t="shared" si="20"/>
        <v>X</v>
      </c>
      <c r="AG441" s="218" t="str">
        <f>CONCATENATE(referentes!W707,"(",referentes!T707,")")</f>
        <v>Buritaca 1(Buritc1)</v>
      </c>
      <c r="AH441" s="219">
        <f>referentes!S707</f>
        <v>45313</v>
      </c>
    </row>
    <row r="442" spans="18:34" x14ac:dyDescent="0.2">
      <c r="R442" t="str">
        <f>IF(AND(referentes!S440&lt;&gt;""    ),(referentes!W440),"")</f>
        <v>El Claval</v>
      </c>
      <c r="Y442" s="188" t="str">
        <f>IF(AND(referentes!U438&lt;&gt;"",          referentes!U438&lt;&gt;96321,    referentes!U438&lt;&gt;96222            ),(referentes!W438),"")</f>
        <v>E_La Virgen</v>
      </c>
      <c r="Z442" s="188">
        <f>referentes!S438</f>
        <v>44635</v>
      </c>
      <c r="AB442">
        <v>436</v>
      </c>
      <c r="AC442" t="str">
        <f t="shared" si="18"/>
        <v>EC_Parche SO</v>
      </c>
      <c r="AD442">
        <f t="shared" si="19"/>
        <v>436</v>
      </c>
      <c r="AE442" t="str">
        <f t="shared" si="20"/>
        <v>X</v>
      </c>
      <c r="AG442" s="218" t="str">
        <f>CONCATENATE(referentes!W708,"(",referentes!T708,")")</f>
        <v>Buritaca 2(Buritac2)</v>
      </c>
      <c r="AH442" s="219">
        <f>referentes!S708</f>
        <v>45317</v>
      </c>
    </row>
    <row r="443" spans="18:34" x14ac:dyDescent="0.2">
      <c r="R443" t="str">
        <f>IF(AND(referentes!S441&lt;&gt;""    ),(referentes!W441),"")</f>
        <v>El Cove -1</v>
      </c>
      <c r="Y443" s="188" t="str">
        <f>IF(AND(referentes!U439&lt;&gt;"",          referentes!U439&lt;&gt;96321,    referentes!U439&lt;&gt;96222            ),(referentes!W439),"")</f>
        <v>El Caval</v>
      </c>
      <c r="Z443" s="188">
        <f>referentes!S439</f>
        <v>45103</v>
      </c>
      <c r="AB443">
        <v>437</v>
      </c>
      <c r="AC443" t="str">
        <f t="shared" si="18"/>
        <v>E_La Virgen</v>
      </c>
      <c r="AD443">
        <f t="shared" si="19"/>
        <v>437</v>
      </c>
      <c r="AE443" t="str">
        <f t="shared" si="20"/>
        <v>X</v>
      </c>
      <c r="AG443" s="218" t="str">
        <f>CONCATENATE(referentes!W709,"(",referentes!T709,")")</f>
        <v>Buritaca 2(Buritac2)</v>
      </c>
      <c r="AH443" s="219">
        <f>referentes!S709</f>
        <v>45307</v>
      </c>
    </row>
    <row r="444" spans="18:34" x14ac:dyDescent="0.2">
      <c r="R444" t="str">
        <f>IF(AND(referentes!S442&lt;&gt;""    ),(referentes!W442),"")</f>
        <v>El Cove parcela circular-2</v>
      </c>
      <c r="Y444" s="188" t="str">
        <f>IF(AND(referentes!U440&lt;&gt;"",          referentes!U440&lt;&gt;96321,    referentes!U440&lt;&gt;96222            ),(referentes!W440),"")</f>
        <v>El Claval</v>
      </c>
      <c r="Z444" s="188">
        <f>referentes!S440</f>
        <v>45012</v>
      </c>
      <c r="AB444">
        <v>438</v>
      </c>
      <c r="AC444" t="str">
        <f t="shared" si="18"/>
        <v>El Caval</v>
      </c>
      <c r="AD444">
        <f t="shared" si="19"/>
        <v>438</v>
      </c>
      <c r="AE444" t="str">
        <f t="shared" si="20"/>
        <v>X</v>
      </c>
      <c r="AG444" s="218" t="str">
        <f>CONCATENATE(referentes!W710,"(",referentes!T710,")")</f>
        <v>CAMINO REAL(CAMREAL)</v>
      </c>
      <c r="AH444" s="219">
        <f>referentes!S710</f>
        <v>45386</v>
      </c>
    </row>
    <row r="445" spans="18:34" x14ac:dyDescent="0.2">
      <c r="R445" t="str">
        <f>IF(AND(referentes!S999&lt;&gt;""    ),(referentes!W999),"")</f>
        <v>Zona de Preservación</v>
      </c>
      <c r="Y445" s="188" t="str">
        <f>IF(AND(referentes!U441&lt;&gt;"",          referentes!U441&lt;&gt;96321,    referentes!U441&lt;&gt;96222            ),(referentes!W441),"")</f>
        <v>El Cove -1</v>
      </c>
      <c r="Z445" s="188">
        <f>referentes!S441</f>
        <v>48990</v>
      </c>
      <c r="AB445">
        <v>439</v>
      </c>
      <c r="AC445" t="str">
        <f t="shared" si="18"/>
        <v>El Claval</v>
      </c>
      <c r="AD445">
        <f t="shared" si="19"/>
        <v>439</v>
      </c>
      <c r="AE445" t="str">
        <f t="shared" si="20"/>
        <v>X</v>
      </c>
      <c r="AG445" s="218" t="str">
        <f>CONCATENATE(referentes!W711,"(",referentes!T711,")")</f>
        <v>Caimanera(CAIM)</v>
      </c>
      <c r="AH445" s="219">
        <f>referentes!S711</f>
        <v>42108</v>
      </c>
    </row>
    <row r="446" spans="18:34" x14ac:dyDescent="0.2">
      <c r="R446" t="str">
        <f>IF(AND(referentes!S998&lt;&gt;""    ),(referentes!W998),"")</f>
        <v>Zona de Preservación</v>
      </c>
      <c r="Y446" s="188" t="str">
        <f>IF(AND(referentes!U442&lt;&gt;"",          referentes!U442&lt;&gt;96321,    referentes!U442&lt;&gt;96222            ),(referentes!W442),"")</f>
        <v/>
      </c>
      <c r="Z446" s="188">
        <f>referentes!S442</f>
        <v>55556</v>
      </c>
      <c r="AB446">
        <v>440</v>
      </c>
      <c r="AC446" t="str">
        <f t="shared" si="18"/>
        <v>El Cove -1</v>
      </c>
      <c r="AD446">
        <f t="shared" si="19"/>
        <v>440</v>
      </c>
      <c r="AE446" t="str">
        <f t="shared" si="20"/>
        <v>X</v>
      </c>
      <c r="AG446" s="218" t="str">
        <f>CONCATENATE(referentes!W712,"(",referentes!T712,")")</f>
        <v>Caimán Nuevo(Cnvo)</v>
      </c>
      <c r="AH446" s="219">
        <f>referentes!S712</f>
        <v>48434</v>
      </c>
    </row>
    <row r="447" spans="18:34" x14ac:dyDescent="0.2">
      <c r="R447" t="str">
        <f>IF(AND(referentes!S437&lt;&gt;""    ),(referentes!W437),"")</f>
        <v>EC_Parche SO</v>
      </c>
      <c r="Y447" s="188" t="str">
        <f>IF(AND(referentes!U443&lt;&gt;"",          referentes!U443&lt;&gt;96321,    referentes!U443&lt;&gt;96222            ),(referentes!W443),"")</f>
        <v>El Mohan-1</v>
      </c>
      <c r="Z447" s="188">
        <f>referentes!S443</f>
        <v>44592</v>
      </c>
      <c r="AB447">
        <v>441</v>
      </c>
      <c r="AC447">
        <f t="shared" si="18"/>
        <v>0</v>
      </c>
      <c r="AD447">
        <f t="shared" si="19"/>
        <v>1130</v>
      </c>
      <c r="AE447" t="str">
        <f t="shared" si="20"/>
        <v>X</v>
      </c>
      <c r="AG447" s="218" t="str">
        <f>CONCATENATE(referentes!W713,"(",referentes!T713,")")</f>
        <v>Caimán Viejo(Rcvi)</v>
      </c>
      <c r="AH447" s="219">
        <f>referentes!S713</f>
        <v>48439</v>
      </c>
    </row>
    <row r="448" spans="18:34" x14ac:dyDescent="0.2">
      <c r="R448" t="str">
        <f>IF(AND(referentes!S675&lt;&gt;""    ),(referentes!W675),"")</f>
        <v>BOCANA ISCUANDE</v>
      </c>
      <c r="Y448" s="188" t="str">
        <f>IF(AND(referentes!U444&lt;&gt;"",          referentes!U444&lt;&gt;96321,    referentes!U444&lt;&gt;96222            ),(referentes!W444),"")</f>
        <v>El Muerto</v>
      </c>
      <c r="Z448" s="188">
        <f>referentes!S444</f>
        <v>45905</v>
      </c>
      <c r="AB448">
        <v>442</v>
      </c>
      <c r="AC448" t="str">
        <f t="shared" si="18"/>
        <v>El Mohan-1</v>
      </c>
      <c r="AD448">
        <f t="shared" si="19"/>
        <v>442</v>
      </c>
      <c r="AE448" t="str">
        <f t="shared" si="20"/>
        <v>X</v>
      </c>
      <c r="AG448" s="218" t="str">
        <f>CONCATENATE(referentes!W714,"(",referentes!T714,")")</f>
        <v>Caleta del Tambor- Restauración(RES_MGACTRES)</v>
      </c>
      <c r="AH448" s="219">
        <f>referentes!S714</f>
        <v>55346</v>
      </c>
    </row>
    <row r="449" spans="18:34" x14ac:dyDescent="0.2">
      <c r="R449" t="str">
        <f>IF(AND(referentes!S208&lt;&gt;""    ),(referentes!W208),"")</f>
        <v>Patía</v>
      </c>
      <c r="Y449" s="188" t="str">
        <f>IF(AND(referentes!U445&lt;&gt;"",          referentes!U445&lt;&gt;96321,    referentes!U445&lt;&gt;96222            ),(referentes!W445),"")</f>
        <v>Ensenada Miquitos</v>
      </c>
      <c r="Z449" s="188">
        <f>referentes!S445</f>
        <v>45404</v>
      </c>
      <c r="AB449">
        <v>443</v>
      </c>
      <c r="AC449" t="str">
        <f t="shared" si="18"/>
        <v>El Muerto</v>
      </c>
      <c r="AD449">
        <f t="shared" si="19"/>
        <v>443</v>
      </c>
      <c r="AE449" t="str">
        <f t="shared" si="20"/>
        <v>X</v>
      </c>
      <c r="AG449" s="218" t="str">
        <f>CONCATENATE(referentes!W715,"(",referentes!T715,")")</f>
        <v>Camarones 1(CAMA1)</v>
      </c>
      <c r="AH449" s="219">
        <f>referentes!S715</f>
        <v>43652</v>
      </c>
    </row>
    <row r="450" spans="18:34" x14ac:dyDescent="0.2">
      <c r="R450" t="str">
        <f>IF(AND(referentes!S267&lt;&gt;""    ),(referentes!W267),"")</f>
        <v>Tumaco</v>
      </c>
      <c r="Y450" s="188" t="str">
        <f>IF(AND(referentes!U446&lt;&gt;"",          referentes!U446&lt;&gt;96321,    referentes!U446&lt;&gt;96222            ),(referentes!W446),"")</f>
        <v>Ensenada Tribuga -1</v>
      </c>
      <c r="Z450" s="188">
        <f>referentes!S446</f>
        <v>45318</v>
      </c>
      <c r="AB450">
        <v>444</v>
      </c>
      <c r="AC450" t="str">
        <f t="shared" si="18"/>
        <v>Ensenada Miquitos</v>
      </c>
      <c r="AD450">
        <f t="shared" si="19"/>
        <v>444</v>
      </c>
      <c r="AE450" t="str">
        <f t="shared" si="20"/>
        <v>X</v>
      </c>
      <c r="AG450" s="218" t="str">
        <f>CONCATENATE(referentes!W716,"(",referentes!T716,")")</f>
        <v>Camarones 2(CAMA2)</v>
      </c>
      <c r="AH450" s="219">
        <f>referentes!S716</f>
        <v>43655</v>
      </c>
    </row>
    <row r="451" spans="18:34" x14ac:dyDescent="0.2">
      <c r="R451" t="str">
        <f>IF(AND(referentes!S318&lt;&gt;""    ),(referentes!W318),"")</f>
        <v>Bc Pulumana-2</v>
      </c>
      <c r="Y451" s="188" t="str">
        <f>IF(AND(referentes!U447&lt;&gt;"",          referentes!U447&lt;&gt;96321,    referentes!U447&lt;&gt;96222            ),(referentes!W447),"")</f>
        <v>Ensenada de Rionegro -3</v>
      </c>
      <c r="Z451" s="188">
        <f>referentes!S447</f>
        <v>48576</v>
      </c>
      <c r="AB451">
        <v>445</v>
      </c>
      <c r="AC451" t="str">
        <f t="shared" si="18"/>
        <v>Ensenada Tribuga -1</v>
      </c>
      <c r="AD451">
        <f t="shared" si="19"/>
        <v>445</v>
      </c>
      <c r="AE451" t="str">
        <f t="shared" si="20"/>
        <v>X</v>
      </c>
      <c r="AG451" s="218" t="str">
        <f>CONCATENATE(referentes!W717,"(",referentes!T717,")")</f>
        <v>Cangrejo(Can)</v>
      </c>
      <c r="AH451" s="219">
        <f>referentes!S717</f>
        <v>46009</v>
      </c>
    </row>
    <row r="452" spans="18:34" x14ac:dyDescent="0.2">
      <c r="R452" t="str">
        <f>IF(AND(referentes!S323&lt;&gt;""    ),(referentes!W323),"")</f>
        <v>Boca Pulumana</v>
      </c>
      <c r="Y452" s="188" t="str">
        <f>IF(AND(referentes!U448&lt;&gt;"",          referentes!U448&lt;&gt;96321,    referentes!U448&lt;&gt;96222            ),(referentes!W448),"")</f>
        <v>Ensenada de Rionegro -4</v>
      </c>
      <c r="Z452" s="188">
        <f>referentes!S448</f>
        <v>48578</v>
      </c>
      <c r="AB452">
        <v>446</v>
      </c>
      <c r="AC452" t="str">
        <f t="shared" si="18"/>
        <v>Ensenada de Rionegro -3</v>
      </c>
      <c r="AD452">
        <f t="shared" si="19"/>
        <v>446</v>
      </c>
      <c r="AE452" t="str">
        <f t="shared" si="20"/>
        <v>X</v>
      </c>
      <c r="AG452" s="218" t="str">
        <f>CONCATENATE(referentes!W718,"(",referentes!T718,")")</f>
        <v>Caño Arteaga(CñArteaga)</v>
      </c>
      <c r="AH452" s="219">
        <f>referentes!S718</f>
        <v>48749</v>
      </c>
    </row>
    <row r="453" spans="18:34" x14ac:dyDescent="0.2">
      <c r="R453" t="str">
        <f>IF(AND(referentes!S345&lt;&gt;""    ),(referentes!W345),"")</f>
        <v>Buritaca ZR 1</v>
      </c>
      <c r="Y453" s="188" t="str">
        <f>IF(AND(referentes!U449&lt;&gt;"",          referentes!U449&lt;&gt;96321,    referentes!U449&lt;&gt;96222            ),(referentes!W449),"")</f>
        <v>Ensenada de Rionegro.-1</v>
      </c>
      <c r="Z453" s="188">
        <f>referentes!S449</f>
        <v>48417</v>
      </c>
      <c r="AB453">
        <v>447</v>
      </c>
      <c r="AC453" t="str">
        <f t="shared" si="18"/>
        <v>Ensenada de Rionegro -4</v>
      </c>
      <c r="AD453">
        <f t="shared" si="19"/>
        <v>447</v>
      </c>
      <c r="AE453" t="str">
        <f t="shared" si="20"/>
        <v>X</v>
      </c>
      <c r="AG453" s="218" t="str">
        <f>CONCATENATE(referentes!W719,"(",referentes!T719,")")</f>
        <v>Caño Bristol(BRI)</v>
      </c>
      <c r="AH453" s="219">
        <f>referentes!S719</f>
        <v>43437</v>
      </c>
    </row>
    <row r="454" spans="18:34" x14ac:dyDescent="0.2">
      <c r="R454" t="str">
        <f>IF(AND(referentes!S346&lt;&gt;""    ),(referentes!W346),"")</f>
        <v>Buritaca_ZP_1-1</v>
      </c>
      <c r="Y454" s="188" t="str">
        <f>IF(AND(referentes!U450&lt;&gt;"",          referentes!U450&lt;&gt;96321,    referentes!U450&lt;&gt;96222            ),(referentes!W450),"")</f>
        <v>Ensenada de Rionegro.-2</v>
      </c>
      <c r="Z454" s="188">
        <f>referentes!S450</f>
        <v>48419</v>
      </c>
      <c r="AB454">
        <v>448</v>
      </c>
      <c r="AC454" t="str">
        <f t="shared" si="18"/>
        <v>Ensenada de Rionegro.-1</v>
      </c>
      <c r="AD454">
        <f t="shared" si="19"/>
        <v>448</v>
      </c>
      <c r="AE454" t="str">
        <f t="shared" si="20"/>
        <v>X</v>
      </c>
      <c r="AG454" s="218" t="str">
        <f>CONCATENATE(referentes!W720,"(",referentes!T720,")")</f>
        <v>Caño Dulce(DULC)</v>
      </c>
      <c r="AH454" s="219">
        <f>referentes!S720</f>
        <v>45263</v>
      </c>
    </row>
    <row r="455" spans="18:34" x14ac:dyDescent="0.2">
      <c r="R455" t="str">
        <f>IF(AND(referentes!S827&lt;&gt;""    ),(referentes!W827),"")</f>
        <v>Laguna Pulumana -2</v>
      </c>
      <c r="Y455" s="188" t="str">
        <f>IF(AND(referentes!U451&lt;&gt;"",          referentes!U451&lt;&gt;96321,    referentes!U451&lt;&gt;96222            ),(referentes!W451),"")</f>
        <v>Ensenada de los Muertos-1</v>
      </c>
      <c r="Z455" s="188">
        <f>referentes!S451</f>
        <v>43668</v>
      </c>
      <c r="AB455">
        <v>449</v>
      </c>
      <c r="AC455" t="str">
        <f t="shared" si="18"/>
        <v>Ensenada de Rionegro.-2</v>
      </c>
      <c r="AD455">
        <f t="shared" si="19"/>
        <v>449</v>
      </c>
      <c r="AE455" t="str">
        <f t="shared" si="20"/>
        <v>X</v>
      </c>
      <c r="AG455" s="218" t="str">
        <f>CONCATENATE(referentes!W721,"(",referentes!T721,")")</f>
        <v>Caño Garzal(el garzal)</v>
      </c>
      <c r="AH455" s="219">
        <f>referentes!S721</f>
        <v>45053</v>
      </c>
    </row>
    <row r="456" spans="18:34" x14ac:dyDescent="0.2">
      <c r="R456" t="str">
        <f>IF(AND(referentes!S828&lt;&gt;""    ),(referentes!W828),"")</f>
        <v>Laguna Pulumana -3</v>
      </c>
      <c r="Y456" s="188" t="str">
        <f>IF(AND(referentes!U452&lt;&gt;"",          referentes!U452&lt;&gt;96321,    referentes!U452&lt;&gt;96222            ),(referentes!W452),"")</f>
        <v>Ensenada de los Muertos-2</v>
      </c>
      <c r="Z456" s="188">
        <f>referentes!S452</f>
        <v>43767</v>
      </c>
      <c r="AB456">
        <v>450</v>
      </c>
      <c r="AC456" t="str">
        <f t="shared" ref="AC456:AC519" si="21">IF(Y455="",0,Y455)</f>
        <v>Ensenada de los Muertos-1</v>
      </c>
      <c r="AD456">
        <f t="shared" ref="AD456:AD519" si="22">IF(AC456=0,MAX($AB$7:$AB$1135)+1,AB456)</f>
        <v>450</v>
      </c>
      <c r="AE456" t="str">
        <f t="shared" ref="AE456:AE519" si="23">IFERROR(VLOOKUP(SMALL($AD$7:$AD$1135,AB456),$AB$7:$AD$1135,2,FALSE),"X")</f>
        <v>X</v>
      </c>
      <c r="AG456" s="218" t="str">
        <f>CONCATENATE(referentes!W722,"(",referentes!T722,")")</f>
        <v>Caño Grande(CGE)</v>
      </c>
      <c r="AH456" s="219">
        <f>referentes!S722</f>
        <v>42271</v>
      </c>
    </row>
    <row r="457" spans="18:34" x14ac:dyDescent="0.2">
      <c r="R457" t="str">
        <f>IF(AND(referentes!S917&lt;&gt;""    ),(referentes!W917),"")</f>
        <v>Santa Catalina Cuenca</v>
      </c>
      <c r="Y457" s="188" t="str">
        <f>IF(AND(referentes!U453&lt;&gt;"",          referentes!U453&lt;&gt;96321,    referentes!U453&lt;&gt;96222            ),(referentes!W453),"")</f>
        <v>Estero Aguacate-1</v>
      </c>
      <c r="Z457" s="188">
        <f>referentes!S453</f>
        <v>47534</v>
      </c>
      <c r="AB457">
        <v>451</v>
      </c>
      <c r="AC457" t="str">
        <f t="shared" si="21"/>
        <v>Ensenada de los Muertos-2</v>
      </c>
      <c r="AD457">
        <f t="shared" si="22"/>
        <v>451</v>
      </c>
      <c r="AE457" t="str">
        <f t="shared" si="23"/>
        <v>X</v>
      </c>
      <c r="AG457" s="218" t="str">
        <f>CONCATENATE(referentes!W723,"(",referentes!T723,")")</f>
        <v>Caño Grande(caño grande)</v>
      </c>
      <c r="AH457" s="219">
        <f>referentes!S723</f>
        <v>45147</v>
      </c>
    </row>
    <row r="458" spans="18:34" x14ac:dyDescent="0.2">
      <c r="R458" t="str">
        <f>IF(AND(referentes!S974&lt;&gt;""    ),(referentes!W974),"")</f>
        <v>Zona de Preservación</v>
      </c>
      <c r="Y458" s="188" t="str">
        <f>IF(AND(referentes!U454&lt;&gt;"",          referentes!U454&lt;&gt;96321,    referentes!U454&lt;&gt;96222            ),(referentes!W454),"")</f>
        <v>Estero Covado</v>
      </c>
      <c r="Z458" s="188">
        <f>referentes!S454</f>
        <v>45505</v>
      </c>
      <c r="AB458">
        <v>452</v>
      </c>
      <c r="AC458" t="str">
        <f t="shared" si="21"/>
        <v>Estero Aguacate-1</v>
      </c>
      <c r="AD458">
        <f t="shared" si="22"/>
        <v>452</v>
      </c>
      <c r="AE458" t="str">
        <f t="shared" si="23"/>
        <v>X</v>
      </c>
      <c r="AG458" s="218" t="str">
        <f>CONCATENATE(referentes!W724,"(",referentes!T724,")")</f>
        <v>Caño Grande 3(caño grande 3)</v>
      </c>
      <c r="AH458" s="219">
        <f>referentes!S724</f>
        <v>45354</v>
      </c>
    </row>
    <row r="459" spans="18:34" x14ac:dyDescent="0.2">
      <c r="R459" t="str">
        <f>IF(AND(referentes!S975&lt;&gt;""    ),(referentes!W975),"")</f>
        <v>Zona de Preservación</v>
      </c>
      <c r="Y459" s="188" t="str">
        <f>IF(AND(referentes!U455&lt;&gt;"",          referentes!U455&lt;&gt;96321,    referentes!U455&lt;&gt;96222            ),(referentes!W455),"")</f>
        <v>Estero Lagartero</v>
      </c>
      <c r="Z459" s="188">
        <f>referentes!S455</f>
        <v>42257</v>
      </c>
      <c r="AB459">
        <v>453</v>
      </c>
      <c r="AC459" t="str">
        <f t="shared" si="21"/>
        <v>Estero Covado</v>
      </c>
      <c r="AD459">
        <f t="shared" si="22"/>
        <v>453</v>
      </c>
      <c r="AE459" t="str">
        <f t="shared" si="23"/>
        <v>X</v>
      </c>
      <c r="AG459" s="218" t="str">
        <f>CONCATENATE(referentes!W725,"(",referentes!T725,")")</f>
        <v>Caño Guacamayas(CGUA)</v>
      </c>
      <c r="AH459" s="219">
        <f>referentes!S725</f>
        <v>44409</v>
      </c>
    </row>
    <row r="460" spans="18:34" x14ac:dyDescent="0.2">
      <c r="R460" t="str">
        <f>IF(AND(referentes!S419&lt;&gt;""    ),(referentes!W419),"")</f>
        <v>Cocoplum parcela circular-2</v>
      </c>
      <c r="Y460" s="188" t="str">
        <f>IF(AND(referentes!U456&lt;&gt;"",          referentes!U456&lt;&gt;96321,    referentes!U456&lt;&gt;96222            ),(referentes!W456),"")</f>
        <v>Estero Pasadero</v>
      </c>
      <c r="Z460" s="188">
        <f>referentes!S456</f>
        <v>45832</v>
      </c>
      <c r="AB460">
        <v>454</v>
      </c>
      <c r="AC460" t="str">
        <f t="shared" si="21"/>
        <v>Estero Lagartero</v>
      </c>
      <c r="AD460">
        <f t="shared" si="22"/>
        <v>454</v>
      </c>
      <c r="AE460" t="str">
        <f t="shared" si="23"/>
        <v>X</v>
      </c>
      <c r="AG460" s="218" t="str">
        <f>CONCATENATE(referentes!W726,"(",referentes!T726,")")</f>
        <v>Caño La Balsa(CñBalsa)</v>
      </c>
      <c r="AH460" s="219">
        <f>referentes!S726</f>
        <v>48768</v>
      </c>
    </row>
    <row r="461" spans="18:34" x14ac:dyDescent="0.2">
      <c r="R461" t="str">
        <f>IF(AND(referentes!S637&lt;&gt;""    ),(referentes!W637),"")</f>
        <v>South West Bay -1</v>
      </c>
      <c r="Y461" s="188" t="str">
        <f>IF(AND(referentes!U457&lt;&gt;"",          referentes!U457&lt;&gt;96321,    referentes!U457&lt;&gt;96222            ),(referentes!W457),"")</f>
        <v>Estero Piñal</v>
      </c>
      <c r="Z461" s="188">
        <f>referentes!S457</f>
        <v>47536</v>
      </c>
      <c r="AB461">
        <v>455</v>
      </c>
      <c r="AC461" t="str">
        <f t="shared" si="21"/>
        <v>Estero Pasadero</v>
      </c>
      <c r="AD461">
        <f t="shared" si="22"/>
        <v>455</v>
      </c>
      <c r="AE461" t="str">
        <f t="shared" si="23"/>
        <v>X</v>
      </c>
      <c r="AG461" s="218" t="str">
        <f>CONCATENATE(referentes!W727,"(",referentes!T727,")")</f>
        <v>Caño La Balsa(clb)</v>
      </c>
      <c r="AH461" s="219">
        <f>referentes!S727</f>
        <v>42067</v>
      </c>
    </row>
    <row r="462" spans="18:34" x14ac:dyDescent="0.2">
      <c r="R462" t="str">
        <f>IF(AND(referentes!S638&lt;&gt;""    ),(referentes!W638),"")</f>
        <v>South West Bay -2</v>
      </c>
      <c r="Y462" s="188" t="str">
        <f>IF(AND(referentes!U458&lt;&gt;"",          referentes!U458&lt;&gt;96321,    referentes!U458&lt;&gt;96222            ),(referentes!W458),"")</f>
        <v>Estero Real</v>
      </c>
      <c r="Z462" s="188">
        <f>referentes!S458</f>
        <v>45478</v>
      </c>
      <c r="AB462">
        <v>456</v>
      </c>
      <c r="AC462" t="str">
        <f t="shared" si="21"/>
        <v>Estero Piñal</v>
      </c>
      <c r="AD462">
        <f t="shared" si="22"/>
        <v>456</v>
      </c>
      <c r="AE462" t="str">
        <f t="shared" si="23"/>
        <v>X</v>
      </c>
      <c r="AG462" s="218" t="str">
        <f>CONCATENATE(referentes!W728,"(",referentes!T728,")")</f>
        <v>Caño La caleta del tambor(RES_MGCG_CT)</v>
      </c>
      <c r="AH462" s="219">
        <f>referentes!S728</f>
        <v>52736</v>
      </c>
    </row>
    <row r="463" spans="18:34" x14ac:dyDescent="0.2">
      <c r="R463" t="str">
        <f>IF(AND(referentes!S970&lt;&gt;""    ),(referentes!W970),"")</f>
        <v>Zona de Preservación</v>
      </c>
      <c r="Y463" s="188" t="str">
        <f>IF(AND(referentes!U459&lt;&gt;"",          referentes!U459&lt;&gt;96321,    referentes!U459&lt;&gt;96222            ),(referentes!W459),"")</f>
        <v>Estero San Antonio -1</v>
      </c>
      <c r="Z463" s="188">
        <f>referentes!S459</f>
        <v>47510</v>
      </c>
      <c r="AB463">
        <v>457</v>
      </c>
      <c r="AC463" t="str">
        <f t="shared" si="21"/>
        <v>Estero Real</v>
      </c>
      <c r="AD463">
        <f t="shared" si="22"/>
        <v>457</v>
      </c>
      <c r="AE463" t="str">
        <f t="shared" si="23"/>
        <v>X</v>
      </c>
      <c r="AG463" s="218" t="str">
        <f>CONCATENATE(referentes!W729,"(",referentes!T729,")")</f>
        <v>Caño Lequerica(Lequerica)</v>
      </c>
      <c r="AH463" s="219">
        <f>referentes!S729</f>
        <v>44503</v>
      </c>
    </row>
    <row r="464" spans="18:34" x14ac:dyDescent="0.2">
      <c r="R464" t="str">
        <f>IF(AND(referentes!S969&lt;&gt;""    ),(referentes!W969),"")</f>
        <v>Zona de Preservación</v>
      </c>
      <c r="Y464" s="188" t="str">
        <f>IF(AND(referentes!U460&lt;&gt;"",          referentes!U460&lt;&gt;96321,    referentes!U460&lt;&gt;96222            ),(referentes!W460),"")</f>
        <v>Estero San Antonio -2</v>
      </c>
      <c r="Z464" s="188">
        <f>referentes!S460</f>
        <v>47512</v>
      </c>
      <c r="AB464">
        <v>458</v>
      </c>
      <c r="AC464" t="str">
        <f t="shared" si="21"/>
        <v>Estero San Antonio -1</v>
      </c>
      <c r="AD464">
        <f t="shared" si="22"/>
        <v>458</v>
      </c>
      <c r="AE464" t="str">
        <f t="shared" si="23"/>
        <v>X</v>
      </c>
      <c r="AG464" s="218" t="str">
        <f>CONCATENATE(referentes!W730,"(",referentes!T730,")")</f>
        <v>Caño Nisperal(nisperal)</v>
      </c>
      <c r="AH464" s="219">
        <f>referentes!S730</f>
        <v>45108</v>
      </c>
    </row>
    <row r="465" spans="18:34" x14ac:dyDescent="0.2">
      <c r="R465" t="str">
        <f>IF(AND(referentes!S191&lt;&gt;""    ),(referentes!W191),"")</f>
        <v>PNNCRSB, Isla Pavitos</v>
      </c>
      <c r="Y465" s="188" t="str">
        <f>IF(AND(referentes!U461&lt;&gt;"",          referentes!U461&lt;&gt;96321,    referentes!U461&lt;&gt;96222            ),(referentes!W461),"")</f>
        <v>Estero San Miguel</v>
      </c>
      <c r="Z465" s="188">
        <f>referentes!S461</f>
        <v>46022</v>
      </c>
      <c r="AB465">
        <v>459</v>
      </c>
      <c r="AC465" t="str">
        <f t="shared" si="21"/>
        <v>Estero San Antonio -2</v>
      </c>
      <c r="AD465">
        <f t="shared" si="22"/>
        <v>459</v>
      </c>
      <c r="AE465" t="str">
        <f t="shared" si="23"/>
        <v>X</v>
      </c>
      <c r="AG465" s="218" t="str">
        <f>CONCATENATE(referentes!W731,"(",referentes!T731,")")</f>
        <v>Caño Palermo(palermo)</v>
      </c>
      <c r="AH465" s="219">
        <f>referentes!S731</f>
        <v>45099</v>
      </c>
    </row>
    <row r="466" spans="18:34" x14ac:dyDescent="0.2">
      <c r="R466" t="str">
        <f>IF(AND(referentes!S650&lt;&gt;""    ),(referentes!W650),"")</f>
        <v>Ultima Boca</v>
      </c>
      <c r="Y466" s="188" t="str">
        <f>IF(AND(referentes!U462&lt;&gt;"",          referentes!U462&lt;&gt;96321,    referentes!U462&lt;&gt;96222            ),(referentes!W462),"")</f>
        <v>Estero Santa Rita-1</v>
      </c>
      <c r="Z466" s="188">
        <f>referentes!S462</f>
        <v>42253</v>
      </c>
      <c r="AB466">
        <v>460</v>
      </c>
      <c r="AC466" t="str">
        <f t="shared" si="21"/>
        <v>Estero San Miguel</v>
      </c>
      <c r="AD466">
        <f t="shared" si="22"/>
        <v>460</v>
      </c>
      <c r="AE466" t="str">
        <f t="shared" si="23"/>
        <v>X</v>
      </c>
      <c r="AG466" s="218" t="str">
        <f>CONCATENATE(referentes!W732,"(",referentes!T732,")")</f>
        <v>Caño Salado(CS)</v>
      </c>
      <c r="AH466" s="219">
        <f>referentes!S732</f>
        <v>42081</v>
      </c>
    </row>
    <row r="467" spans="18:34" x14ac:dyDescent="0.2">
      <c r="R467" t="str">
        <f>IF(AND(referentes!S651&lt;&gt;""    ),(referentes!W651),"")</f>
        <v>Valle de los Cangrejos -1</v>
      </c>
      <c r="Y467" s="188" t="str">
        <f>IF(AND(referentes!U463&lt;&gt;"",          referentes!U463&lt;&gt;96321,    referentes!U463&lt;&gt;96222            ),(referentes!W463),"")</f>
        <v xml:space="preserve">Estero Zapallo </v>
      </c>
      <c r="Z467" s="188">
        <f>referentes!S463</f>
        <v>42816</v>
      </c>
      <c r="AB467">
        <v>461</v>
      </c>
      <c r="AC467" t="str">
        <f t="shared" si="21"/>
        <v>Estero Santa Rita-1</v>
      </c>
      <c r="AD467">
        <f t="shared" si="22"/>
        <v>461</v>
      </c>
      <c r="AE467" t="str">
        <f t="shared" si="23"/>
        <v>X</v>
      </c>
      <c r="AG467" s="218" t="str">
        <f>CONCATENATE(referentes!W733,"(",referentes!T733,")")</f>
        <v>Caño Salado(CñSalado)</v>
      </c>
      <c r="AH467" s="219">
        <f>referentes!S733</f>
        <v>48757</v>
      </c>
    </row>
    <row r="468" spans="18:34" x14ac:dyDescent="0.2">
      <c r="R468" t="str">
        <f>IF(AND(referentes!S790&lt;&gt;""    ),(referentes!W790),"")</f>
        <v>Estero Lagartero</v>
      </c>
      <c r="Y468" s="188" t="str">
        <f>IF(AND(referentes!U464&lt;&gt;"",          referentes!U464&lt;&gt;96321,    referentes!U464&lt;&gt;96222            ),(referentes!W464),"")</f>
        <v>Firme Bonito</v>
      </c>
      <c r="Z468" s="188">
        <f>referentes!S464</f>
        <v>45888</v>
      </c>
      <c r="AB468">
        <v>462</v>
      </c>
      <c r="AC468" t="str">
        <f t="shared" si="21"/>
        <v xml:space="preserve">Estero Zapallo </v>
      </c>
      <c r="AD468">
        <f t="shared" si="22"/>
        <v>462</v>
      </c>
      <c r="AE468" t="str">
        <f t="shared" si="23"/>
        <v>X</v>
      </c>
      <c r="AG468" s="218" t="str">
        <f>CONCATENATE(referentes!W734,"(",referentes!T734,")")</f>
        <v>Caño Salado(caño salado)</v>
      </c>
      <c r="AH468" s="219">
        <f>referentes!S734</f>
        <v>45113</v>
      </c>
    </row>
    <row r="469" spans="18:34" x14ac:dyDescent="0.2">
      <c r="R469" t="str">
        <f>IF(AND(referentes!S787&lt;&gt;""    ),(referentes!W787),"")</f>
        <v>Estero Aguacate</v>
      </c>
      <c r="Y469" s="188" t="str">
        <f>IF(AND(referentes!U465&lt;&gt;"",          referentes!U465&lt;&gt;96321,    referentes!U465&lt;&gt;96222            ),(referentes!W465),"")</f>
        <v>Guacamayas</v>
      </c>
      <c r="Z469" s="188">
        <f>referentes!S465</f>
        <v>42211</v>
      </c>
      <c r="AB469">
        <v>463</v>
      </c>
      <c r="AC469" t="str">
        <f t="shared" si="21"/>
        <v>Firme Bonito</v>
      </c>
      <c r="AD469">
        <f t="shared" si="22"/>
        <v>463</v>
      </c>
      <c r="AE469" t="str">
        <f t="shared" si="23"/>
        <v>X</v>
      </c>
      <c r="AG469" s="218" t="str">
        <f>CONCATENATE(referentes!W735,"(",referentes!T735,")")</f>
        <v>Caño Salado 2(caño salado 2)</v>
      </c>
      <c r="AH469" s="219">
        <f>referentes!S735</f>
        <v>45350</v>
      </c>
    </row>
    <row r="470" spans="18:34" x14ac:dyDescent="0.2">
      <c r="R470" t="str">
        <f>IF(AND(referentes!S788&lt;&gt;""    ),(referentes!W788),"")</f>
        <v>Estero Covado</v>
      </c>
      <c r="Y470" s="188" t="str">
        <f>IF(AND(referentes!U466&lt;&gt;"",          referentes!U466&lt;&gt;96321,    referentes!U466&lt;&gt;96222            ),(referentes!W466),"")</f>
        <v>Guachaca</v>
      </c>
      <c r="Z470" s="188">
        <f>referentes!S466</f>
        <v>40987</v>
      </c>
      <c r="AB470">
        <v>464</v>
      </c>
      <c r="AC470" t="str">
        <f t="shared" si="21"/>
        <v>Guacamayas</v>
      </c>
      <c r="AD470">
        <f t="shared" si="22"/>
        <v>464</v>
      </c>
      <c r="AE470" t="str">
        <f t="shared" si="23"/>
        <v>X</v>
      </c>
      <c r="AG470" s="218" t="str">
        <f>CONCATENATE(referentes!W736,"(",referentes!T736,")")</f>
        <v>Caño Tijo(CñTijo)</v>
      </c>
      <c r="AH470" s="219">
        <f>referentes!S736</f>
        <v>48745</v>
      </c>
    </row>
    <row r="471" spans="18:34" x14ac:dyDescent="0.2">
      <c r="R471" t="str">
        <f>IF(AND(referentes!S789&lt;&gt;""    ),(referentes!W789),"")</f>
        <v>Estero Hondo</v>
      </c>
      <c r="Y471" s="188" t="str">
        <f>IF(AND(referentes!U467&lt;&gt;"",          referentes!U467&lt;&gt;96321,    referentes!U467&lt;&gt;96222            ),(referentes!W467),"")</f>
        <v>Guachaca-1</v>
      </c>
      <c r="Z471" s="188">
        <f>referentes!S467</f>
        <v>45339</v>
      </c>
      <c r="AB471">
        <v>465</v>
      </c>
      <c r="AC471" t="str">
        <f t="shared" si="21"/>
        <v>Guachaca</v>
      </c>
      <c r="AD471">
        <f t="shared" si="22"/>
        <v>465</v>
      </c>
      <c r="AE471" t="str">
        <f t="shared" si="23"/>
        <v>X</v>
      </c>
      <c r="AG471" s="218" t="str">
        <f>CONCATENATE(referentes!W737,"(",referentes!T737,")")</f>
        <v>Caño Tijo(caño tijo)</v>
      </c>
      <c r="AH471" s="219">
        <f>referentes!S737</f>
        <v>45014</v>
      </c>
    </row>
    <row r="472" spans="18:34" x14ac:dyDescent="0.2">
      <c r="R472" t="str">
        <f>IF(AND(referentes!S921&lt;&gt;""    ),(referentes!W921),"")</f>
        <v>Smith Channel</v>
      </c>
      <c r="Y472" s="188" t="str">
        <f>IF(AND(referentes!U468&lt;&gt;"",          referentes!U468&lt;&gt;96321,    referentes!U468&lt;&gt;96222            ),(referentes!W468),"")</f>
        <v>Guachaca-2</v>
      </c>
      <c r="Z472" s="188">
        <f>referentes!S468</f>
        <v>45547</v>
      </c>
      <c r="AB472">
        <v>466</v>
      </c>
      <c r="AC472" t="str">
        <f t="shared" si="21"/>
        <v>Guachaca-1</v>
      </c>
      <c r="AD472">
        <f t="shared" si="22"/>
        <v>466</v>
      </c>
      <c r="AE472" t="str">
        <f t="shared" si="23"/>
        <v>X</v>
      </c>
      <c r="AG472" s="218" t="str">
        <f>CONCATENATE(referentes!W738,"(",referentes!T738,")")</f>
        <v>Caño Tijo(latijo2)</v>
      </c>
      <c r="AH472" s="219">
        <f>referentes!S738</f>
        <v>45015</v>
      </c>
    </row>
    <row r="473" spans="18:34" x14ac:dyDescent="0.2">
      <c r="R473" t="str">
        <f>IF(AND(referentes!S922&lt;&gt;""    ),(referentes!W922),"")</f>
        <v>South West Bay</v>
      </c>
      <c r="Y473" s="188" t="str">
        <f>IF(AND(referentes!U469&lt;&gt;"",          referentes!U469&lt;&gt;96321,    referentes!U469&lt;&gt;96222            ),(referentes!W469),"")</f>
        <v>Guadualito</v>
      </c>
      <c r="Z473" s="188">
        <f>referentes!S469</f>
        <v>45858</v>
      </c>
      <c r="AB473">
        <v>467</v>
      </c>
      <c r="AC473" t="str">
        <f t="shared" si="21"/>
        <v>Guachaca-2</v>
      </c>
      <c r="AD473">
        <f t="shared" si="22"/>
        <v>467</v>
      </c>
      <c r="AE473" t="str">
        <f t="shared" si="23"/>
        <v>X</v>
      </c>
      <c r="AG473" s="218" t="str">
        <f>CONCATENATE(referentes!W739,"(",referentes!T739,")")</f>
        <v>Caño Tijo 2(el tijo 2)</v>
      </c>
      <c r="AH473" s="219">
        <f>referentes!S739</f>
        <v>45094</v>
      </c>
    </row>
    <row r="474" spans="18:34" x14ac:dyDescent="0.2">
      <c r="R474" t="str">
        <f>IF(AND(referentes!S923&lt;&gt;""    ),(referentes!W923),"")</f>
        <v>TRUJILLO</v>
      </c>
      <c r="Y474" s="188" t="str">
        <f>IF(AND(referentes!U470&lt;&gt;"",          referentes!U470&lt;&gt;96321,    referentes!U470&lt;&gt;96222            ),(referentes!W470),"")</f>
        <v>Hojas Blancas</v>
      </c>
      <c r="Z474" s="188">
        <f>referentes!S470</f>
        <v>44561</v>
      </c>
      <c r="AB474">
        <v>468</v>
      </c>
      <c r="AC474" t="str">
        <f t="shared" si="21"/>
        <v>Guadualito</v>
      </c>
      <c r="AD474">
        <f t="shared" si="22"/>
        <v>468</v>
      </c>
      <c r="AE474" t="str">
        <f t="shared" si="23"/>
        <v>X</v>
      </c>
      <c r="AG474" s="218" t="str">
        <f>CONCATENATE(referentes!W740,"(",referentes!T740,")")</f>
        <v>Caño Tijó(TIJO)</v>
      </c>
      <c r="AH474" s="219">
        <f>referentes!S740</f>
        <v>45007</v>
      </c>
    </row>
    <row r="475" spans="18:34" x14ac:dyDescent="0.2">
      <c r="R475" t="str">
        <f>IF(AND(referentes!S213&lt;&gt;""    ),(referentes!W213),"")</f>
        <v>Playas de San Bernardo y Moñitos</v>
      </c>
      <c r="Y475" s="188" t="str">
        <f>IF(AND(referentes!U471&lt;&gt;"",          referentes!U471&lt;&gt;96321,    referentes!U471&lt;&gt;96222            ),(referentes!W471),"")</f>
        <v>Humanes Mar</v>
      </c>
      <c r="Z475" s="188">
        <f>referentes!S471</f>
        <v>45852</v>
      </c>
      <c r="AB475">
        <v>469</v>
      </c>
      <c r="AC475" t="str">
        <f t="shared" si="21"/>
        <v>Hojas Blancas</v>
      </c>
      <c r="AD475">
        <f t="shared" si="22"/>
        <v>469</v>
      </c>
      <c r="AE475" t="str">
        <f t="shared" si="23"/>
        <v>X</v>
      </c>
      <c r="AG475" s="218" t="str">
        <f>CONCATENATE(referentes!W741,"(",referentes!T741,")")</f>
        <v>Caño Tijó(Tijo)</v>
      </c>
      <c r="AH475" s="219">
        <f>referentes!S741</f>
        <v>42102</v>
      </c>
    </row>
    <row r="476" spans="18:34" x14ac:dyDescent="0.2">
      <c r="R476" t="str">
        <f>IF(AND(referentes!S1037&lt;&gt;""    ),(referentes!W1037),"")</f>
        <v>Zona de Preservación</v>
      </c>
      <c r="Y476" s="188" t="str">
        <f>IF(AND(referentes!U472&lt;&gt;"",          referentes!U472&lt;&gt;96321,    referentes!U472&lt;&gt;96222            ),(referentes!W472),"")</f>
        <v>Ingesa</v>
      </c>
      <c r="Z476" s="188">
        <f>referentes!S472</f>
        <v>44609</v>
      </c>
      <c r="AB476">
        <v>470</v>
      </c>
      <c r="AC476" t="str">
        <f t="shared" si="21"/>
        <v>Humanes Mar</v>
      </c>
      <c r="AD476">
        <f t="shared" si="22"/>
        <v>470</v>
      </c>
      <c r="AE476" t="str">
        <f t="shared" si="23"/>
        <v>X</v>
      </c>
      <c r="AG476" s="218" t="str">
        <f>CONCATENATE(referentes!W742,"(",referentes!T742,")")</f>
        <v>Caño Tubo(CATO)</v>
      </c>
      <c r="AH476" s="219">
        <f>referentes!S742</f>
        <v>41953</v>
      </c>
    </row>
    <row r="477" spans="18:34" x14ac:dyDescent="0.2">
      <c r="R477" t="str">
        <f>IF(AND(referentes!S279&lt;&gt;""    ),(referentes!W279),"")</f>
        <v>Aguas Negras -1</v>
      </c>
      <c r="Y477" s="188" t="str">
        <f>IF(AND(referentes!U473&lt;&gt;"",          referentes!U473&lt;&gt;96321,    referentes!U473&lt;&gt;96222            ),(referentes!W473),"")</f>
        <v>Isla Boqueron -1</v>
      </c>
      <c r="Z477" s="188">
        <f>referentes!S473</f>
        <v>45281</v>
      </c>
      <c r="AB477">
        <v>471</v>
      </c>
      <c r="AC477" t="str">
        <f t="shared" si="21"/>
        <v>Ingesa</v>
      </c>
      <c r="AD477">
        <f t="shared" si="22"/>
        <v>471</v>
      </c>
      <c r="AE477" t="str">
        <f t="shared" si="23"/>
        <v>X</v>
      </c>
      <c r="AG477" s="218" t="str">
        <f>CONCATENATE(referentes!W743,"(",referentes!T743,")")</f>
        <v>Caño Urabalito(Cura)</v>
      </c>
      <c r="AH477" s="219">
        <f>referentes!S743</f>
        <v>48424</v>
      </c>
    </row>
    <row r="478" spans="18:34" x14ac:dyDescent="0.2">
      <c r="R478" t="str">
        <f>IF(AND(referentes!S409&lt;&gt;""    ),(referentes!W409),"")</f>
        <v>Ciénaga Mestizos-1</v>
      </c>
      <c r="Y478" s="188" t="str">
        <f>IF(AND(referentes!U474&lt;&gt;"",          referentes!U474&lt;&gt;96321,    referentes!U474&lt;&gt;96222            ),(referentes!W474),"")</f>
        <v>Isla Boqueron -2</v>
      </c>
      <c r="Z478" s="188">
        <f>referentes!S474</f>
        <v>45283</v>
      </c>
      <c r="AB478">
        <v>472</v>
      </c>
      <c r="AC478" t="str">
        <f t="shared" si="21"/>
        <v>Isla Boqueron -1</v>
      </c>
      <c r="AD478">
        <f t="shared" si="22"/>
        <v>472</v>
      </c>
      <c r="AE478" t="str">
        <f t="shared" si="23"/>
        <v>X</v>
      </c>
      <c r="AG478" s="218" t="str">
        <f>CONCATENATE(referentes!W744,"(",referentes!T744,")")</f>
        <v>Caño el Garza(el grazal)</v>
      </c>
      <c r="AH478" s="219">
        <f>referentes!S744</f>
        <v>45071</v>
      </c>
    </row>
    <row r="479" spans="18:34" x14ac:dyDescent="0.2">
      <c r="R479" t="str">
        <f>IF(AND(referentes!S752&lt;&gt;""    ),(referentes!W752),"")</f>
        <v>Cienaga Galo</v>
      </c>
      <c r="Y479" s="188" t="str">
        <f>IF(AND(referentes!U475&lt;&gt;"",          referentes!U475&lt;&gt;96321,    referentes!U475&lt;&gt;96222            ),(referentes!W475),"")</f>
        <v>Isla Boqueron -3</v>
      </c>
      <c r="Z479" s="188">
        <f>referentes!S475</f>
        <v>45285</v>
      </c>
      <c r="AB479">
        <v>473</v>
      </c>
      <c r="AC479" t="str">
        <f t="shared" si="21"/>
        <v>Isla Boqueron -2</v>
      </c>
      <c r="AD479">
        <f t="shared" si="22"/>
        <v>473</v>
      </c>
      <c r="AE479" t="str">
        <f t="shared" si="23"/>
        <v>X</v>
      </c>
      <c r="AG479" s="218" t="str">
        <f>CONCATENATE(referentes!W745,"(",referentes!T745,")")</f>
        <v>Caño el Nene(Nene)</v>
      </c>
      <c r="AH479" s="219">
        <f>referentes!S745</f>
        <v>45039</v>
      </c>
    </row>
    <row r="480" spans="18:34" x14ac:dyDescent="0.2">
      <c r="R480" t="str">
        <f>IF(AND(referentes!S751&lt;&gt;""    ),(referentes!W751),"")</f>
        <v>Chungo</v>
      </c>
      <c r="Y480" s="188" t="str">
        <f>IF(AND(referentes!U476&lt;&gt;"",          referentes!U476&lt;&gt;96321,    referentes!U476&lt;&gt;96222            ),(referentes!W476),"")</f>
        <v>Isla Boqueron-4</v>
      </c>
      <c r="Z480" s="188">
        <f>referentes!S476</f>
        <v>45555</v>
      </c>
      <c r="AB480">
        <v>474</v>
      </c>
      <c r="AC480" t="str">
        <f t="shared" si="21"/>
        <v>Isla Boqueron -3</v>
      </c>
      <c r="AD480">
        <f t="shared" si="22"/>
        <v>474</v>
      </c>
      <c r="AE480" t="str">
        <f t="shared" si="23"/>
        <v>X</v>
      </c>
      <c r="AG480" s="218" t="str">
        <f>CONCATENATE(referentes!W746,"(",referentes!T746,")")</f>
        <v>Caño el Nene (Nene)</v>
      </c>
      <c r="AH480" s="219">
        <f>referentes!S746</f>
        <v>45129</v>
      </c>
    </row>
    <row r="481" spans="18:34" x14ac:dyDescent="0.2">
      <c r="R481" t="str">
        <f>IF(AND(referentes!S211&lt;&gt;""    ),(referentes!W211),"")</f>
        <v>Pichimá</v>
      </c>
      <c r="Y481" s="188" t="str">
        <f>IF(AND(referentes!U477&lt;&gt;"",          referentes!U477&lt;&gt;96321,    referentes!U477&lt;&gt;96222            ),(referentes!W477),"")</f>
        <v>Isla Boqueron-5</v>
      </c>
      <c r="Z481" s="188">
        <f>referentes!S477</f>
        <v>45557</v>
      </c>
      <c r="AB481">
        <v>475</v>
      </c>
      <c r="AC481" t="str">
        <f t="shared" si="21"/>
        <v>Isla Boqueron-4</v>
      </c>
      <c r="AD481">
        <f t="shared" si="22"/>
        <v>475</v>
      </c>
      <c r="AE481" t="str">
        <f t="shared" si="23"/>
        <v>X</v>
      </c>
      <c r="AG481" s="218" t="str">
        <f>CONCATENATE(referentes!W747,"(",referentes!T747,")")</f>
        <v>Caño la Camaronera(CCAM)</v>
      </c>
      <c r="AH481" s="219">
        <f>referentes!S747</f>
        <v>44377</v>
      </c>
    </row>
    <row r="482" spans="18:34" x14ac:dyDescent="0.2">
      <c r="R482" t="str">
        <f>IF(AND(referentes!S764&lt;&gt;""    ),(referentes!W764),"")</f>
        <v>Ciénaga Sabaletes</v>
      </c>
      <c r="Y482" s="188" t="str">
        <f>IF(AND(referentes!U478&lt;&gt;"",          referentes!U478&lt;&gt;96321,    referentes!U478&lt;&gt;96222            ),(referentes!W478),"")</f>
        <v>Isla Boqueron-6</v>
      </c>
      <c r="Z482" s="188">
        <f>referentes!S478</f>
        <v>45559</v>
      </c>
      <c r="AB482">
        <v>476</v>
      </c>
      <c r="AC482" t="str">
        <f t="shared" si="21"/>
        <v>Isla Boqueron-5</v>
      </c>
      <c r="AD482">
        <f t="shared" si="22"/>
        <v>476</v>
      </c>
      <c r="AE482" t="str">
        <f t="shared" si="23"/>
        <v>X</v>
      </c>
      <c r="AG482" s="218" t="str">
        <f>CONCATENATE(referentes!W748,"(",referentes!T748,")")</f>
        <v>Chamuscado(NC)</v>
      </c>
      <c r="AH482" s="219">
        <f>referentes!S748</f>
        <v>45820</v>
      </c>
    </row>
    <row r="483" spans="18:34" x14ac:dyDescent="0.2">
      <c r="R483" t="str">
        <f>IF(AND(referentes!S553&lt;&gt;""    ),(referentes!W553),"")</f>
        <v>Parche SO -1</v>
      </c>
      <c r="Y483" s="188" t="str">
        <f>IF(AND(referentes!U479&lt;&gt;"",          referentes!U479&lt;&gt;96321,    referentes!U479&lt;&gt;96222            ),(referentes!W479),"")</f>
        <v>Jesus Primera</v>
      </c>
      <c r="Z483" s="188">
        <f>referentes!S479</f>
        <v>45151</v>
      </c>
      <c r="AB483">
        <v>477</v>
      </c>
      <c r="AC483" t="str">
        <f t="shared" si="21"/>
        <v>Isla Boqueron-6</v>
      </c>
      <c r="AD483">
        <f t="shared" si="22"/>
        <v>477</v>
      </c>
      <c r="AE483" t="str">
        <f t="shared" si="23"/>
        <v>X</v>
      </c>
      <c r="AG483" s="218" t="str">
        <f>CONCATENATE(referentes!W749,"(",referentes!T749,")")</f>
        <v>Chichiman(Chichi)</v>
      </c>
      <c r="AH483" s="219">
        <f>referentes!S749</f>
        <v>42163</v>
      </c>
    </row>
    <row r="484" spans="18:34" x14ac:dyDescent="0.2">
      <c r="R484" t="str">
        <f>IF(AND(referentes!S386&lt;&gt;""    ),(referentes!W386),"")</f>
        <v>Caño el Frances-1</v>
      </c>
      <c r="Y484" s="188" t="str">
        <f>IF(AND(referentes!U480&lt;&gt;"",          referentes!U480&lt;&gt;96321,    referentes!U480&lt;&gt;96222            ),(referentes!W480),"")</f>
        <v/>
      </c>
      <c r="Z484" s="188">
        <f>referentes!S480</f>
        <v>55572</v>
      </c>
      <c r="AB484">
        <v>478</v>
      </c>
      <c r="AC484" t="str">
        <f t="shared" si="21"/>
        <v>Jesus Primera</v>
      </c>
      <c r="AD484">
        <f t="shared" si="22"/>
        <v>478</v>
      </c>
      <c r="AE484" t="str">
        <f t="shared" si="23"/>
        <v>X</v>
      </c>
      <c r="AG484" s="218" t="str">
        <f>CONCATENATE(referentes!W750,"(",referentes!T750,")")</f>
        <v>Cholón(Cholón)</v>
      </c>
      <c r="AH484" s="219">
        <f>referentes!S750</f>
        <v>44584</v>
      </c>
    </row>
    <row r="485" spans="18:34" x14ac:dyDescent="0.2">
      <c r="R485" t="str">
        <f>IF(AND(referentes!S1013&lt;&gt;""    ),(referentes!W1013),"")</f>
        <v>Zona de Preservación</v>
      </c>
      <c r="Y485" s="188" t="str">
        <f>IF(AND(referentes!U481&lt;&gt;"",          referentes!U481&lt;&gt;96321,    referentes!U481&lt;&gt;96222            ),(referentes!W481),"")</f>
        <v>Kilometro 3 -1</v>
      </c>
      <c r="Z485" s="188">
        <f>referentes!S481</f>
        <v>43665</v>
      </c>
      <c r="AB485">
        <v>479</v>
      </c>
      <c r="AC485">
        <f t="shared" si="21"/>
        <v>0</v>
      </c>
      <c r="AD485">
        <f t="shared" si="22"/>
        <v>1130</v>
      </c>
      <c r="AE485" t="str">
        <f t="shared" si="23"/>
        <v>X</v>
      </c>
      <c r="AG485" s="218" t="str">
        <f>CONCATENATE(referentes!W751,"(",referentes!T751,")")</f>
        <v>Chungo(Chu)</v>
      </c>
      <c r="AH485" s="219">
        <f>referentes!S751</f>
        <v>44979</v>
      </c>
    </row>
    <row r="486" spans="18:34" x14ac:dyDescent="0.2">
      <c r="R486" t="str">
        <f>IF(AND(referentes!S1015&lt;&gt;""    ),(referentes!W1015),"")</f>
        <v>Zona de Preservación</v>
      </c>
      <c r="Y486" s="188" t="str">
        <f>IF(AND(referentes!U482&lt;&gt;"",          referentes!U482&lt;&gt;96321,    referentes!U482&lt;&gt;96222            ),(referentes!W482),"")</f>
        <v>Kilometro 3-2</v>
      </c>
      <c r="Z486" s="188">
        <f>referentes!S482</f>
        <v>43765</v>
      </c>
      <c r="AB486">
        <v>480</v>
      </c>
      <c r="AC486" t="str">
        <f t="shared" si="21"/>
        <v>Kilometro 3 -1</v>
      </c>
      <c r="AD486">
        <f t="shared" si="22"/>
        <v>480</v>
      </c>
      <c r="AE486" t="str">
        <f t="shared" si="23"/>
        <v>X</v>
      </c>
      <c r="AG486" s="218" t="str">
        <f>CONCATENATE(referentes!W752,"(",referentes!T752,")")</f>
        <v>Cienaga Galo(CgGalo)</v>
      </c>
      <c r="AH486" s="219">
        <f>referentes!S752</f>
        <v>48752</v>
      </c>
    </row>
    <row r="487" spans="18:34" x14ac:dyDescent="0.2">
      <c r="R487" t="str">
        <f>IF(AND(referentes!S1016&lt;&gt;""    ),(referentes!W1016),"")</f>
        <v>Zona de Preservación</v>
      </c>
      <c r="Y487" s="188" t="str">
        <f>IF(AND(referentes!U483&lt;&gt;"",          referentes!U483&lt;&gt;96321,    referentes!U483&lt;&gt;96222            ),(referentes!W483),"")</f>
        <v>Kilómetro 22 -1</v>
      </c>
      <c r="Z487" s="188">
        <f>referentes!S483</f>
        <v>45907</v>
      </c>
      <c r="AB487">
        <v>481</v>
      </c>
      <c r="AC487" t="str">
        <f t="shared" si="21"/>
        <v>Kilometro 3-2</v>
      </c>
      <c r="AD487">
        <f t="shared" si="22"/>
        <v>481</v>
      </c>
      <c r="AE487" t="str">
        <f t="shared" si="23"/>
        <v>X</v>
      </c>
      <c r="AG487" s="218" t="str">
        <f>CONCATENATE(referentes!W753,"(",referentes!T753,")")</f>
        <v>Cienaga Manzanillo(CMZ)</v>
      </c>
      <c r="AH487" s="219">
        <f>referentes!S753</f>
        <v>43810</v>
      </c>
    </row>
    <row r="488" spans="18:34" x14ac:dyDescent="0.2">
      <c r="R488" t="str">
        <f>IF(AND(referentes!S504&lt;&gt;""    ),(referentes!W504),"")</f>
        <v>Laguna Pulumana 3-2</v>
      </c>
      <c r="Y488" s="188" t="str">
        <f>IF(AND(referentes!U484&lt;&gt;"",          referentes!U484&lt;&gt;96321,    referentes!U484&lt;&gt;96222            ),(referentes!W484),"")</f>
        <v>Kilómetro 22 -2</v>
      </c>
      <c r="Z488" s="188">
        <f>referentes!S484</f>
        <v>45910</v>
      </c>
      <c r="AB488">
        <v>482</v>
      </c>
      <c r="AC488" t="str">
        <f t="shared" si="21"/>
        <v>Kilómetro 22 -1</v>
      </c>
      <c r="AD488">
        <f t="shared" si="22"/>
        <v>482</v>
      </c>
      <c r="AE488" t="str">
        <f t="shared" si="23"/>
        <v>X</v>
      </c>
      <c r="AG488" s="218" t="str">
        <f>CONCATENATE(referentes!W754,"(",referentes!T754,")")</f>
        <v>Cienaga Mestizo(CgMestizo)</v>
      </c>
      <c r="AH488" s="219">
        <f>referentes!S754</f>
        <v>48765</v>
      </c>
    </row>
    <row r="489" spans="18:34" x14ac:dyDescent="0.2">
      <c r="R489" t="str">
        <f>IF(AND(referentes!S505&lt;&gt;""    ),(referentes!W505),"")</f>
        <v>Laguna Salada</v>
      </c>
      <c r="Y489" s="188" t="str">
        <f>IF(AND(referentes!U485&lt;&gt;"",          referentes!U485&lt;&gt;96321,    referentes!U485&lt;&gt;96222            ),(referentes!W485),"")</f>
        <v>Kilómetro 22 -3</v>
      </c>
      <c r="Z489" s="188">
        <f>referentes!S485</f>
        <v>45912</v>
      </c>
      <c r="AB489">
        <v>483</v>
      </c>
      <c r="AC489" t="str">
        <f t="shared" si="21"/>
        <v>Kilómetro 22 -2</v>
      </c>
      <c r="AD489">
        <f t="shared" si="22"/>
        <v>483</v>
      </c>
      <c r="AE489" t="str">
        <f t="shared" si="23"/>
        <v>X</v>
      </c>
      <c r="AG489" s="218" t="str">
        <f>CONCATENATE(referentes!W755,"(",referentes!T755,")")</f>
        <v>Cienaga Ostional(Ostion)</v>
      </c>
      <c r="AH489" s="219">
        <f>referentes!S755</f>
        <v>48746</v>
      </c>
    </row>
    <row r="490" spans="18:34" x14ac:dyDescent="0.2">
      <c r="R490" t="str">
        <f>IF(AND(referentes!S515&lt;&gt;""    ),(referentes!W515),"")</f>
        <v>Luna -2</v>
      </c>
      <c r="Y490" s="188" t="str">
        <f>IF(AND(referentes!U486&lt;&gt;"",          referentes!U486&lt;&gt;96321,    referentes!U486&lt;&gt;96222            ),(referentes!W486),"")</f>
        <v>LAGO</v>
      </c>
      <c r="Z490" s="188">
        <f>referentes!S486</f>
        <v>49587</v>
      </c>
      <c r="AB490">
        <v>484</v>
      </c>
      <c r="AC490" t="str">
        <f t="shared" si="21"/>
        <v>Kilómetro 22 -3</v>
      </c>
      <c r="AD490">
        <f t="shared" si="22"/>
        <v>484</v>
      </c>
      <c r="AE490" t="str">
        <f t="shared" si="23"/>
        <v>X</v>
      </c>
      <c r="AG490" s="218" t="str">
        <f>CONCATENATE(referentes!W756,"(",referentes!T756,")")</f>
        <v>Ciénaga Ana Gomez (CANG)</v>
      </c>
      <c r="AH490" s="219">
        <f>referentes!S756</f>
        <v>44404</v>
      </c>
    </row>
    <row r="491" spans="18:34" x14ac:dyDescent="0.2">
      <c r="R491" t="str">
        <f>IF(AND(referentes!S743&lt;&gt;""    ),(referentes!W743),"")</f>
        <v>Caño Urabalito</v>
      </c>
      <c r="Y491" s="188" t="str">
        <f>IF(AND(referentes!U487&lt;&gt;"",          referentes!U487&lt;&gt;96321,    referentes!U487&lt;&gt;96222            ),(referentes!W487),"")</f>
        <v>La Alberca</v>
      </c>
      <c r="Z491" s="188">
        <f>referentes!S487</f>
        <v>45139</v>
      </c>
      <c r="AB491">
        <v>485</v>
      </c>
      <c r="AC491" t="str">
        <f t="shared" si="21"/>
        <v>LAGO</v>
      </c>
      <c r="AD491">
        <f t="shared" si="22"/>
        <v>485</v>
      </c>
      <c r="AE491" t="str">
        <f t="shared" si="23"/>
        <v>X</v>
      </c>
      <c r="AG491" s="218" t="str">
        <f>CONCATENATE(referentes!W757,"(",referentes!T757,")")</f>
        <v>Ciénaga Benitez(CBEN)</v>
      </c>
      <c r="AH491" s="219">
        <f>referentes!S757</f>
        <v>44368</v>
      </c>
    </row>
    <row r="492" spans="18:34" x14ac:dyDescent="0.2">
      <c r="R492" t="str">
        <f>IF(AND(referentes!S744&lt;&gt;""    ),(referentes!W744),"")</f>
        <v>Caño el Garza</v>
      </c>
      <c r="Y492" s="188" t="str">
        <f>IF(AND(referentes!U488&lt;&gt;"",          referentes!U488&lt;&gt;96321,    referentes!U488&lt;&gt;96222            ),(referentes!W488),"")</f>
        <v>La Boquilla</v>
      </c>
      <c r="Z492" s="188">
        <f>referentes!S488</f>
        <v>42198</v>
      </c>
      <c r="AB492">
        <v>486</v>
      </c>
      <c r="AC492" t="str">
        <f t="shared" si="21"/>
        <v>La Alberca</v>
      </c>
      <c r="AD492">
        <f t="shared" si="22"/>
        <v>486</v>
      </c>
      <c r="AE492" t="str">
        <f t="shared" si="23"/>
        <v>X</v>
      </c>
      <c r="AG492" s="218" t="str">
        <f>CONCATENATE(referentes!W758,"(",referentes!T758,")")</f>
        <v>Ciénaga Caño el Nene(el nene)</v>
      </c>
      <c r="AH492" s="219">
        <f>referentes!S758</f>
        <v>45128</v>
      </c>
    </row>
    <row r="493" spans="18:34" x14ac:dyDescent="0.2">
      <c r="R493" t="str">
        <f>IF(AND(referentes!S324&lt;&gt;""    ),(referentes!W324),"")</f>
        <v>Boca Rio Saija-1</v>
      </c>
      <c r="Y493" s="188" t="str">
        <f>IF(AND(referentes!U489&lt;&gt;"",          referentes!U489&lt;&gt;96321,    referentes!U489&lt;&gt;96222            ),(referentes!W489),"")</f>
        <v>La Calle</v>
      </c>
      <c r="Z493" s="188">
        <f>referentes!S489</f>
        <v>45579</v>
      </c>
      <c r="AB493">
        <v>487</v>
      </c>
      <c r="AC493" t="str">
        <f t="shared" si="21"/>
        <v>La Boquilla</v>
      </c>
      <c r="AD493">
        <f t="shared" si="22"/>
        <v>487</v>
      </c>
      <c r="AE493" t="str">
        <f t="shared" si="23"/>
        <v>X</v>
      </c>
      <c r="AG493" s="218" t="str">
        <f>CONCATENATE(referentes!W759,"(",referentes!T759,")")</f>
        <v>Ciénaga El Picón(Picón)</v>
      </c>
      <c r="AH493" s="219">
        <f>referentes!S759</f>
        <v>44597</v>
      </c>
    </row>
    <row r="494" spans="18:34" x14ac:dyDescent="0.2">
      <c r="R494">
        <f>IF(AND(referentes!S275&lt;&gt;""    ),(referentes!W275),"")</f>
        <v>0</v>
      </c>
      <c r="Y494" s="188" t="str">
        <f>IF(AND(referentes!U490&lt;&gt;"",          referentes!U490&lt;&gt;96321,    referentes!U490&lt;&gt;96222            ),(referentes!W490),"")</f>
        <v>La Camaronera</v>
      </c>
      <c r="Z494" s="188">
        <f>referentes!S490</f>
        <v>45133</v>
      </c>
      <c r="AB494">
        <v>488</v>
      </c>
      <c r="AC494" t="str">
        <f t="shared" si="21"/>
        <v>La Calle</v>
      </c>
      <c r="AD494">
        <f t="shared" si="22"/>
        <v>488</v>
      </c>
      <c r="AE494" t="str">
        <f t="shared" si="23"/>
        <v>X</v>
      </c>
      <c r="AG494" s="218" t="str">
        <f>CONCATENATE(referentes!W760,"(",referentes!T760,")")</f>
        <v>Ciénaga Galo (golo)</v>
      </c>
      <c r="AH494" s="219">
        <f>referentes!S760</f>
        <v>45117</v>
      </c>
    </row>
    <row r="495" spans="18:34" x14ac:dyDescent="0.2">
      <c r="R495" t="str">
        <f>IF(AND(referentes!S562&lt;&gt;""    ),(referentes!W562),"")</f>
        <v>Puerquera</v>
      </c>
      <c r="Y495" s="188" t="str">
        <f>IF(AND(referentes!U491&lt;&gt;"",          referentes!U491&lt;&gt;96321,    referentes!U491&lt;&gt;96222            ),(referentes!W491),"")</f>
        <v>La Cuenca</v>
      </c>
      <c r="Z495" s="188">
        <f>referentes!S491</f>
        <v>45347</v>
      </c>
      <c r="AB495">
        <v>489</v>
      </c>
      <c r="AC495" t="str">
        <f t="shared" si="21"/>
        <v>La Camaronera</v>
      </c>
      <c r="AD495">
        <f t="shared" si="22"/>
        <v>489</v>
      </c>
      <c r="AE495" t="str">
        <f t="shared" si="23"/>
        <v>X</v>
      </c>
      <c r="AG495" s="218" t="str">
        <f>CONCATENATE(referentes!W761,"(",referentes!T761,")")</f>
        <v>Ciénaga Manzanillo B(CMZB)</v>
      </c>
      <c r="AH495" s="219">
        <f>referentes!S761</f>
        <v>43815</v>
      </c>
    </row>
    <row r="496" spans="18:34" x14ac:dyDescent="0.2">
      <c r="R496" t="str">
        <f>IF(AND(referentes!S265&lt;&gt;""    ),(referentes!W265),"")</f>
        <v>Tribugá</v>
      </c>
      <c r="Y496" s="188" t="str">
        <f>IF(AND(referentes!U492&lt;&gt;"",          referentes!U492&lt;&gt;96321,    referentes!U492&lt;&gt;96222            ),(referentes!W492),"")</f>
        <v>La Flotante</v>
      </c>
      <c r="Z496" s="188">
        <f>referentes!S492</f>
        <v>45586</v>
      </c>
      <c r="AB496">
        <v>490</v>
      </c>
      <c r="AC496" t="str">
        <f t="shared" si="21"/>
        <v>La Cuenca</v>
      </c>
      <c r="AD496">
        <f t="shared" si="22"/>
        <v>490</v>
      </c>
      <c r="AE496" t="str">
        <f t="shared" si="23"/>
        <v>X</v>
      </c>
      <c r="AG496" s="218" t="str">
        <f>CONCATENATE(referentes!W762,"(",referentes!T762,")")</f>
        <v>Ciénaga Ostional(ostional.)</v>
      </c>
      <c r="AH496" s="219">
        <f>referentes!S762</f>
        <v>45120</v>
      </c>
    </row>
    <row r="497" spans="18:34" x14ac:dyDescent="0.2">
      <c r="R497" t="str">
        <f>IF(AND(referentes!S339&lt;&gt;""    ),(referentes!W339),"")</f>
        <v>Buritaca 1</v>
      </c>
      <c r="Y497" s="188" t="str">
        <f>IF(AND(referentes!U493&lt;&gt;"",          referentes!U493&lt;&gt;96321,    referentes!U493&lt;&gt;96222            ),(referentes!W493),"")</f>
        <v>La Piedrecita</v>
      </c>
      <c r="Z497" s="188">
        <f>referentes!S493</f>
        <v>43763</v>
      </c>
      <c r="AB497">
        <v>491</v>
      </c>
      <c r="AC497" t="str">
        <f t="shared" si="21"/>
        <v>La Flotante</v>
      </c>
      <c r="AD497">
        <f t="shared" si="22"/>
        <v>491</v>
      </c>
      <c r="AE497" t="str">
        <f t="shared" si="23"/>
        <v>X</v>
      </c>
      <c r="AG497" s="218" t="str">
        <f>CONCATENATE(referentes!W763,"(",referentes!T763,")")</f>
        <v>Ciénaga Remedia Pobre(remedia pobre.)</v>
      </c>
      <c r="AH497" s="219">
        <f>referentes!S763</f>
        <v>45135</v>
      </c>
    </row>
    <row r="498" spans="18:34" x14ac:dyDescent="0.2">
      <c r="R498" t="str">
        <f>IF(AND(referentes!S867&lt;&gt;""    ),(referentes!W867),"")</f>
        <v>Pueblo Viejo</v>
      </c>
      <c r="Y498" s="188" t="str">
        <f>IF(AND(referentes!U494&lt;&gt;"",          referentes!U494&lt;&gt;96321,    referentes!U494&lt;&gt;96222            ),(referentes!W494),"")</f>
        <v>La Raya</v>
      </c>
      <c r="Z498" s="188">
        <f>referentes!S494</f>
        <v>41384</v>
      </c>
      <c r="AB498">
        <v>492</v>
      </c>
      <c r="AC498" t="str">
        <f t="shared" si="21"/>
        <v>La Piedrecita</v>
      </c>
      <c r="AD498">
        <f t="shared" si="22"/>
        <v>492</v>
      </c>
      <c r="AE498" t="str">
        <f t="shared" si="23"/>
        <v>X</v>
      </c>
      <c r="AG498" s="218" t="str">
        <f>CONCATENATE(referentes!W764,"(",referentes!T764,")")</f>
        <v>Ciénaga Sabaletes(CS)</v>
      </c>
      <c r="AH498" s="219">
        <f>referentes!S764</f>
        <v>43630</v>
      </c>
    </row>
    <row r="499" spans="18:34" x14ac:dyDescent="0.2">
      <c r="R499" t="str">
        <f>IF(AND(referentes!S934&lt;&gt;""    ),(referentes!W934),"")</f>
        <v>el claval</v>
      </c>
      <c r="Y499" s="188" t="str">
        <f>IF(AND(referentes!U495&lt;&gt;"",          referentes!U495&lt;&gt;96321,    referentes!U495&lt;&gt;96222            ),(referentes!W495),"")</f>
        <v>La Raya-2</v>
      </c>
      <c r="Z499" s="188">
        <f>referentes!S495</f>
        <v>41386</v>
      </c>
      <c r="AB499">
        <v>493</v>
      </c>
      <c r="AC499" t="str">
        <f t="shared" si="21"/>
        <v>La Raya</v>
      </c>
      <c r="AD499">
        <f t="shared" si="22"/>
        <v>493</v>
      </c>
      <c r="AE499" t="str">
        <f t="shared" si="23"/>
        <v>X</v>
      </c>
      <c r="AG499" s="218" t="str">
        <f>CONCATENATE(referentes!W765,"(",referentes!T765,")")</f>
        <v>Ciénaga Sabaletes Playa(CSP)</v>
      </c>
      <c r="AH499" s="219">
        <f>referentes!S765</f>
        <v>43619</v>
      </c>
    </row>
    <row r="500" spans="18:34" x14ac:dyDescent="0.2">
      <c r="R500" t="str">
        <f>IF(AND(referentes!S935&lt;&gt;""    ),(referentes!W935),"")</f>
        <v>ki</v>
      </c>
      <c r="Y500" s="188" t="str">
        <f>IF(AND(referentes!U496&lt;&gt;"",          referentes!U496&lt;&gt;96321,    referentes!U496&lt;&gt;96222            ),(referentes!W496),"")</f>
        <v>La Raya-3</v>
      </c>
      <c r="Z500" s="188">
        <f>referentes!S496</f>
        <v>41388</v>
      </c>
      <c r="AB500">
        <v>494</v>
      </c>
      <c r="AC500" t="str">
        <f t="shared" si="21"/>
        <v>La Raya-2</v>
      </c>
      <c r="AD500">
        <f t="shared" si="22"/>
        <v>494</v>
      </c>
      <c r="AE500" t="str">
        <f t="shared" si="23"/>
        <v>X</v>
      </c>
      <c r="AG500" s="218" t="str">
        <f>CONCATENATE(referentes!W766,"(",referentes!T766,")")</f>
        <v>Ciénaga Soledad (soledad)</v>
      </c>
      <c r="AH500" s="219">
        <f>referentes!S766</f>
        <v>45141</v>
      </c>
    </row>
    <row r="501" spans="18:34" x14ac:dyDescent="0.2">
      <c r="R501" t="str">
        <f>IF(AND(referentes!S739&lt;&gt;""    ),(referentes!W739),"")</f>
        <v>Caño Tijo 2</v>
      </c>
      <c r="Y501" s="188" t="str">
        <f>IF(AND(referentes!U497&lt;&gt;"",          referentes!U497&lt;&gt;96321,    referentes!U497&lt;&gt;96222            ),(referentes!W497),"")</f>
        <v>La Revuelta -2</v>
      </c>
      <c r="Z501" s="188">
        <f>referentes!S497</f>
        <v>43761</v>
      </c>
      <c r="AB501">
        <v>495</v>
      </c>
      <c r="AC501" t="str">
        <f t="shared" si="21"/>
        <v>La Raya-3</v>
      </c>
      <c r="AD501">
        <f t="shared" si="22"/>
        <v>495</v>
      </c>
      <c r="AE501" t="str">
        <f t="shared" si="23"/>
        <v>X</v>
      </c>
      <c r="AG501" s="218" t="str">
        <f>CONCATENATE(referentes!W767,"(",referentes!T767,")")</f>
        <v>Ciénaga el Rincón del Grillo (el grillo)</v>
      </c>
      <c r="AH501" s="219">
        <f>referentes!S767</f>
        <v>45124</v>
      </c>
    </row>
    <row r="502" spans="18:34" x14ac:dyDescent="0.2">
      <c r="R502" t="str">
        <f>IF(AND(referentes!S740&lt;&gt;""    ),(referentes!W740),"")</f>
        <v>Caño Tijó</v>
      </c>
      <c r="Y502" s="188" t="str">
        <f>IF(AND(referentes!U498&lt;&gt;"",          referentes!U498&lt;&gt;96321,    referentes!U498&lt;&gt;96222            ),(referentes!W498),"")</f>
        <v>La Revuelta-1</v>
      </c>
      <c r="Z502" s="188">
        <f>referentes!S498</f>
        <v>43659</v>
      </c>
      <c r="AB502">
        <v>496</v>
      </c>
      <c r="AC502" t="str">
        <f t="shared" si="21"/>
        <v>La Revuelta -2</v>
      </c>
      <c r="AD502">
        <f t="shared" si="22"/>
        <v>496</v>
      </c>
      <c r="AE502" t="str">
        <f t="shared" si="23"/>
        <v>X</v>
      </c>
      <c r="AG502" s="218" t="str">
        <f>CONCATENATE(referentes!W768,"(",referentes!T768,")")</f>
        <v>Ciénaga la Caimanera (CCAIM)</v>
      </c>
      <c r="AH502" s="219">
        <f>referentes!S768</f>
        <v>44421</v>
      </c>
    </row>
    <row r="503" spans="18:34" x14ac:dyDescent="0.2">
      <c r="R503" t="str">
        <f>IF(AND(referentes!S830&lt;&gt;""    ),(referentes!W830),"")</f>
        <v>Laguna San Agustín</v>
      </c>
      <c r="Y503" s="188" t="str">
        <f>IF(AND(referentes!U499&lt;&gt;"",          referentes!U499&lt;&gt;96321,    referentes!U499&lt;&gt;96222            ),(referentes!W499),"")</f>
        <v>La Zona</v>
      </c>
      <c r="Z503" s="188">
        <f>referentes!S499</f>
        <v>42099</v>
      </c>
      <c r="AB503">
        <v>497</v>
      </c>
      <c r="AC503" t="str">
        <f t="shared" si="21"/>
        <v>La Revuelta-1</v>
      </c>
      <c r="AD503">
        <f t="shared" si="22"/>
        <v>497</v>
      </c>
      <c r="AE503" t="str">
        <f t="shared" si="23"/>
        <v>X</v>
      </c>
      <c r="AG503" s="218" t="str">
        <f>CONCATENATE(referentes!W769,"(",referentes!T769,")")</f>
        <v>Concho(Concho)</v>
      </c>
      <c r="AH503" s="219">
        <f>referentes!S769</f>
        <v>45574</v>
      </c>
    </row>
    <row r="504" spans="18:34" x14ac:dyDescent="0.2">
      <c r="R504" t="str">
        <f>IF(AND(referentes!S831&lt;&gt;""    ),(referentes!W831),"")</f>
        <v>Las Piedras</v>
      </c>
      <c r="Y504" s="188" t="str">
        <f>IF(AND(referentes!U500&lt;&gt;"",          referentes!U500&lt;&gt;96321,    referentes!U500&lt;&gt;96222            ),(referentes!W500),"")</f>
        <v>Lagartero</v>
      </c>
      <c r="Z504" s="188">
        <f>referentes!S500</f>
        <v>45484</v>
      </c>
      <c r="AB504">
        <v>498</v>
      </c>
      <c r="AC504" t="str">
        <f t="shared" si="21"/>
        <v>La Zona</v>
      </c>
      <c r="AD504">
        <f t="shared" si="22"/>
        <v>498</v>
      </c>
      <c r="AE504" t="str">
        <f t="shared" si="23"/>
        <v>X</v>
      </c>
      <c r="AG504" s="218" t="str">
        <f>CONCATENATE(referentes!W770,"(",referentes!T770,")")</f>
        <v>Costa Verde(CtaVerde)</v>
      </c>
      <c r="AH504" s="219">
        <f>referentes!S770</f>
        <v>45296</v>
      </c>
    </row>
    <row r="505" spans="18:34" x14ac:dyDescent="0.2">
      <c r="R505" t="str">
        <f>IF(AND(referentes!S940&lt;&gt;""    ),(referentes!W940),"")</f>
        <v>PACIFICO CONTINENTAL</v>
      </c>
      <c r="Y505" s="188" t="str">
        <f>IF(AND(referentes!U501&lt;&gt;"",          referentes!U501&lt;&gt;96321,    referentes!U501&lt;&gt;96222            ),(referentes!W501),"")</f>
        <v>Laguna Pulumana 2</v>
      </c>
      <c r="Z505" s="188">
        <f>referentes!S501</f>
        <v>43626</v>
      </c>
      <c r="AB505">
        <v>499</v>
      </c>
      <c r="AC505" t="str">
        <f t="shared" si="21"/>
        <v>Lagartero</v>
      </c>
      <c r="AD505">
        <f t="shared" si="22"/>
        <v>499</v>
      </c>
      <c r="AE505" t="str">
        <f t="shared" si="23"/>
        <v>X</v>
      </c>
      <c r="AG505" s="218" t="str">
        <f>CONCATENATE(referentes!W771,"(",referentes!T771,")")</f>
        <v>Costa Verde(CtaVerde)</v>
      </c>
      <c r="AH505" s="219">
        <f>referentes!S771</f>
        <v>45300</v>
      </c>
    </row>
    <row r="506" spans="18:34" x14ac:dyDescent="0.2">
      <c r="R506" t="str">
        <f>IF(AND(referentes!S939&lt;&gt;""    ),(referentes!W939),"")</f>
        <v>CARIBE INSULAR</v>
      </c>
      <c r="Y506" s="188" t="str">
        <f>IF(AND(referentes!U502&lt;&gt;"",          referentes!U502&lt;&gt;96321,    referentes!U502&lt;&gt;96222            ),(referentes!W502),"")</f>
        <v>Laguna Pulumana 2-1</v>
      </c>
      <c r="Z506" s="188">
        <f>referentes!S502</f>
        <v>43581</v>
      </c>
      <c r="AB506">
        <v>500</v>
      </c>
      <c r="AC506" t="str">
        <f t="shared" si="21"/>
        <v>Laguna Pulumana 2</v>
      </c>
      <c r="AD506">
        <f t="shared" si="22"/>
        <v>500</v>
      </c>
      <c r="AE506" t="str">
        <f t="shared" si="23"/>
        <v>X</v>
      </c>
      <c r="AG506" s="218" t="str">
        <f>CONCATENATE(referentes!W772,"(",referentes!T772,")")</f>
        <v>Cuerval(CUERVAL)</v>
      </c>
      <c r="AH506" s="219">
        <f>referentes!S772</f>
        <v>45488</v>
      </c>
    </row>
    <row r="507" spans="18:34" x14ac:dyDescent="0.2">
      <c r="R507" t="str">
        <f>IF(AND(referentes!S514&lt;&gt;""    ),(referentes!W514),"")</f>
        <v>Luna -1</v>
      </c>
      <c r="Y507" s="188" t="str">
        <f>IF(AND(referentes!U503&lt;&gt;"",          referentes!U503&lt;&gt;96321,    referentes!U503&lt;&gt;96222            ),(referentes!W503),"")</f>
        <v>Laguna Pulumana 3-1</v>
      </c>
      <c r="Z507" s="188">
        <f>referentes!S503</f>
        <v>43584</v>
      </c>
      <c r="AB507">
        <v>501</v>
      </c>
      <c r="AC507" t="str">
        <f t="shared" si="21"/>
        <v>Laguna Pulumana 2-1</v>
      </c>
      <c r="AD507">
        <f t="shared" si="22"/>
        <v>501</v>
      </c>
      <c r="AE507" t="str">
        <f t="shared" si="23"/>
        <v>X</v>
      </c>
      <c r="AG507" s="218" t="str">
        <f>CONCATENATE(referentes!W773,"(",referentes!T773,")")</f>
        <v>Desembocadura rio Toribio - HMP Enriquecimiento zonas degradadas manglar,  Zonas con suelo desnudo(RES_MGTBRES_SD)</v>
      </c>
      <c r="AH507" s="219">
        <f>referentes!S773</f>
        <v>52725</v>
      </c>
    </row>
    <row r="508" spans="18:34" x14ac:dyDescent="0.2">
      <c r="R508" t="str">
        <f>IF(AND(referentes!S426&lt;&gt;""    ),(referentes!W426),"")</f>
        <v>Costa Verde R1</v>
      </c>
      <c r="Y508" s="188" t="str">
        <f>IF(AND(referentes!U504&lt;&gt;"",          referentes!U504&lt;&gt;96321,    referentes!U504&lt;&gt;96222            ),(referentes!W504),"")</f>
        <v>Laguna Pulumana 3-2</v>
      </c>
      <c r="Z508" s="188">
        <f>referentes!S504</f>
        <v>43785</v>
      </c>
      <c r="AB508">
        <v>502</v>
      </c>
      <c r="AC508" t="str">
        <f t="shared" si="21"/>
        <v>Laguna Pulumana 3-1</v>
      </c>
      <c r="AD508">
        <f t="shared" si="22"/>
        <v>502</v>
      </c>
      <c r="AE508" t="str">
        <f t="shared" si="23"/>
        <v>X</v>
      </c>
      <c r="AG508" s="218" t="str">
        <f>CONCATENATE(referentes!W774,"(",referentes!T774,")")</f>
        <v>Desembocadura rio Toribio - HMP Enriquecimiento zonas degradadas manglar, Zonas con mortalidad reciente(RES_MGTBRES_MR)</v>
      </c>
      <c r="AH508" s="219">
        <f>referentes!S774</f>
        <v>52726</v>
      </c>
    </row>
    <row r="509" spans="18:34" x14ac:dyDescent="0.2">
      <c r="R509" t="str">
        <f>IF(AND(referentes!S500&lt;&gt;""    ),(referentes!W500),"")</f>
        <v>Lagartero</v>
      </c>
      <c r="Y509" s="188" t="str">
        <f>IF(AND(referentes!U505&lt;&gt;"",          referentes!U505&lt;&gt;96321,    referentes!U505&lt;&gt;96222            ),(referentes!W505),"")</f>
        <v>Laguna Salada</v>
      </c>
      <c r="Z509" s="188">
        <f>referentes!S505</f>
        <v>41396</v>
      </c>
      <c r="AB509">
        <v>503</v>
      </c>
      <c r="AC509" t="str">
        <f t="shared" si="21"/>
        <v>Laguna Pulumana 3-2</v>
      </c>
      <c r="AD509">
        <f t="shared" si="22"/>
        <v>503</v>
      </c>
      <c r="AE509" t="str">
        <f t="shared" si="23"/>
        <v>X</v>
      </c>
      <c r="AG509" s="218" t="str">
        <f>CONCATENATE(referentes!W775,"(",referentes!T775,")")</f>
        <v>Don Diego(DDIE)</v>
      </c>
      <c r="AH509" s="219">
        <f>referentes!S775</f>
        <v>40972</v>
      </c>
    </row>
    <row r="510" spans="18:34" x14ac:dyDescent="0.2">
      <c r="R510" t="str">
        <f>IF(AND(referentes!S513&lt;&gt;""    ),(referentes!W513),"")</f>
        <v>Lucho Guerra-2</v>
      </c>
      <c r="Y510" s="188" t="str">
        <f>IF(AND(referentes!U506&lt;&gt;"",          referentes!U506&lt;&gt;96321,    referentes!U506&lt;&gt;96222            ),(referentes!W506),"")</f>
        <v>Laguna San Agustin</v>
      </c>
      <c r="Z510" s="188">
        <f>referentes!S506</f>
        <v>43587</v>
      </c>
      <c r="AB510">
        <v>504</v>
      </c>
      <c r="AC510" t="str">
        <f t="shared" si="21"/>
        <v>Laguna Salada</v>
      </c>
      <c r="AD510">
        <f t="shared" si="22"/>
        <v>504</v>
      </c>
      <c r="AE510" t="str">
        <f t="shared" si="23"/>
        <v>X</v>
      </c>
      <c r="AG510" s="218" t="str">
        <f>CONCATENATE(referentes!W776,"(",referentes!T776,")")</f>
        <v>Don Diego(DnDieg)</v>
      </c>
      <c r="AH510" s="219">
        <f>referentes!S776</f>
        <v>45329</v>
      </c>
    </row>
    <row r="511" spans="18:34" x14ac:dyDescent="0.2">
      <c r="R511" t="str">
        <f>IF(AND(referentes!S501&lt;&gt;""    ),(referentes!W501),"")</f>
        <v>Laguna Pulumana 2</v>
      </c>
      <c r="Y511" s="188" t="str">
        <f>IF(AND(referentes!U507&lt;&gt;"",          referentes!U507&lt;&gt;96321,    referentes!U507&lt;&gt;96222            ),(referentes!W507),"")</f>
        <v>Laguna San Agustín</v>
      </c>
      <c r="Z511" s="188">
        <f>referentes!S507</f>
        <v>43787</v>
      </c>
      <c r="AB511">
        <v>505</v>
      </c>
      <c r="AC511" t="str">
        <f t="shared" si="21"/>
        <v>Laguna San Agustin</v>
      </c>
      <c r="AD511">
        <f t="shared" si="22"/>
        <v>505</v>
      </c>
      <c r="AE511" t="str">
        <f t="shared" si="23"/>
        <v>X</v>
      </c>
      <c r="AG511" s="218" t="str">
        <f>CONCATENATE(referentes!W777,"(",referentes!T777,")")</f>
        <v>Don Diego(DnDieg)</v>
      </c>
      <c r="AH511" s="219">
        <f>referentes!S777</f>
        <v>45324</v>
      </c>
    </row>
    <row r="512" spans="18:34" x14ac:dyDescent="0.2">
      <c r="R512" t="str">
        <f>IF(AND(referentes!S413&lt;&gt;""    ),(referentes!W413),"")</f>
        <v>Ciénaga Sabaletes -1</v>
      </c>
      <c r="Y512" s="188" t="str">
        <f>IF(AND(referentes!U508&lt;&gt;"",          referentes!U508&lt;&gt;96321,    referentes!U508&lt;&gt;96222            ),(referentes!W508),"")</f>
        <v>Las Piedras-1</v>
      </c>
      <c r="Z512" s="188">
        <f>referentes!S508</f>
        <v>44496</v>
      </c>
      <c r="AB512">
        <v>506</v>
      </c>
      <c r="AC512" t="str">
        <f t="shared" si="21"/>
        <v>Laguna San Agustín</v>
      </c>
      <c r="AD512">
        <f t="shared" si="22"/>
        <v>506</v>
      </c>
      <c r="AE512" t="str">
        <f t="shared" si="23"/>
        <v>X</v>
      </c>
      <c r="AG512" s="218" t="str">
        <f>CONCATENATE(referentes!W778,"(",referentes!T778,")")</f>
        <v>ESTERO EL MUERTO(EL MUERTO)</v>
      </c>
      <c r="AH512" s="219">
        <f>referentes!S778</f>
        <v>45904</v>
      </c>
    </row>
    <row r="513" spans="18:34" x14ac:dyDescent="0.2">
      <c r="R513" t="str">
        <f>IF(AND(referentes!S664&lt;&gt;""    ),(referentes!W664),"")</f>
        <v>Aguas Negras</v>
      </c>
      <c r="Y513" s="188" t="str">
        <f>IF(AND(referentes!U509&lt;&gt;"",          referentes!U509&lt;&gt;96321,    referentes!U509&lt;&gt;96222            ),(referentes!W509),"")</f>
        <v>Las Quintas -2</v>
      </c>
      <c r="Z513" s="188">
        <f>referentes!S509</f>
        <v>44618</v>
      </c>
      <c r="AB513">
        <v>507</v>
      </c>
      <c r="AC513" t="str">
        <f t="shared" si="21"/>
        <v>Las Piedras-1</v>
      </c>
      <c r="AD513">
        <f t="shared" si="22"/>
        <v>507</v>
      </c>
      <c r="AE513" t="str">
        <f t="shared" si="23"/>
        <v>X</v>
      </c>
      <c r="AG513" s="218" t="str">
        <f>CONCATENATE(referentes!W779,"(",referentes!T779,")")</f>
        <v>El Claval(CLAVAL)</v>
      </c>
      <c r="AH513" s="219">
        <f>referentes!S779</f>
        <v>45011</v>
      </c>
    </row>
    <row r="514" spans="18:34" x14ac:dyDescent="0.2">
      <c r="R514">
        <f>IF(AND(referentes!S662&lt;&gt;""    ),(referentes!W662),"")</f>
        <v>1</v>
      </c>
      <c r="Y514" s="188" t="str">
        <f>IF(AND(referentes!U510&lt;&gt;"",          referentes!U510&lt;&gt;96321,    referentes!U510&lt;&gt;96222            ),(referentes!W510),"")</f>
        <v>Las Quintas-1</v>
      </c>
      <c r="Z514" s="188">
        <f>referentes!S510</f>
        <v>44616</v>
      </c>
      <c r="AB514">
        <v>508</v>
      </c>
      <c r="AC514" t="str">
        <f t="shared" si="21"/>
        <v>Las Quintas -2</v>
      </c>
      <c r="AD514">
        <f t="shared" si="22"/>
        <v>508</v>
      </c>
      <c r="AE514" t="str">
        <f t="shared" si="23"/>
        <v>X</v>
      </c>
      <c r="AG514" s="218" t="str">
        <f>CONCATENATE(referentes!W780,"(",referentes!T780,")")</f>
        <v>El Garzal 3(el garzal 3)</v>
      </c>
      <c r="AH514" s="219">
        <f>referentes!S780</f>
        <v>45144</v>
      </c>
    </row>
    <row r="515" spans="18:34" x14ac:dyDescent="0.2">
      <c r="R515" t="str">
        <f>IF(AND(referentes!S287&lt;&gt;""    ),(referentes!W287),"")</f>
        <v>Arroyo Pacho</v>
      </c>
      <c r="Y515" s="188" t="str">
        <f>IF(AND(referentes!U511&lt;&gt;"",          referentes!U511&lt;&gt;96321,    referentes!U511&lt;&gt;96222            ),(referentes!W511),"")</f>
        <v>Las Quintas-3</v>
      </c>
      <c r="Z515" s="188">
        <f>referentes!S511</f>
        <v>44701</v>
      </c>
      <c r="AB515">
        <v>509</v>
      </c>
      <c r="AC515" t="str">
        <f t="shared" si="21"/>
        <v>Las Quintas-1</v>
      </c>
      <c r="AD515">
        <f t="shared" si="22"/>
        <v>509</v>
      </c>
      <c r="AE515" t="str">
        <f t="shared" si="23"/>
        <v>X</v>
      </c>
      <c r="AG515" s="218" t="str">
        <f>CONCATENATE(referentes!W781,"(",referentes!T781,")")</f>
        <v>El Mohán(Mohán)</v>
      </c>
      <c r="AH515" s="219">
        <f>referentes!S781</f>
        <v>44589</v>
      </c>
    </row>
    <row r="516" spans="18:34" x14ac:dyDescent="0.2">
      <c r="R516" t="str">
        <f>IF(AND(referentes!S293&lt;&gt;""    ),(referentes!W293),"")</f>
        <v>Arroyo_Limon -3</v>
      </c>
      <c r="Y516" s="188" t="str">
        <f>IF(AND(referentes!U512&lt;&gt;"",          referentes!U512&lt;&gt;96321,    referentes!U512&lt;&gt;96222            ),(referentes!W512),"")</f>
        <v>Lucho Guerra-1</v>
      </c>
      <c r="Z516" s="188">
        <f>referentes!S512</f>
        <v>41972</v>
      </c>
      <c r="AB516">
        <v>510</v>
      </c>
      <c r="AC516" t="str">
        <f t="shared" si="21"/>
        <v>Las Quintas-3</v>
      </c>
      <c r="AD516">
        <f t="shared" si="22"/>
        <v>510</v>
      </c>
      <c r="AE516" t="str">
        <f t="shared" si="23"/>
        <v>X</v>
      </c>
      <c r="AG516" s="218" t="str">
        <f>CONCATENATE(referentes!W782,"(",referentes!T782,")")</f>
        <v>Ensenada de Rionegro (Errio)</v>
      </c>
      <c r="AH516" s="219">
        <f>referentes!S782</f>
        <v>48416</v>
      </c>
    </row>
    <row r="517" spans="18:34" x14ac:dyDescent="0.2">
      <c r="R517" t="str">
        <f>IF(AND(referentes!S340&lt;&gt;""    ),(referentes!W340),"")</f>
        <v>Buritaca 1</v>
      </c>
      <c r="Y517" s="188" t="str">
        <f>IF(AND(referentes!U513&lt;&gt;"",          referentes!U513&lt;&gt;96321,    referentes!U513&lt;&gt;96222            ),(referentes!W513),"")</f>
        <v>Lucho Guerra-2</v>
      </c>
      <c r="Z517" s="188">
        <f>referentes!S513</f>
        <v>41974</v>
      </c>
      <c r="AB517">
        <v>511</v>
      </c>
      <c r="AC517" t="str">
        <f t="shared" si="21"/>
        <v>Lucho Guerra-1</v>
      </c>
      <c r="AD517">
        <f t="shared" si="22"/>
        <v>511</v>
      </c>
      <c r="AE517" t="str">
        <f t="shared" si="23"/>
        <v>X</v>
      </c>
      <c r="AG517" s="218" t="str">
        <f>CONCATENATE(referentes!W783,"(",referentes!T783,")")</f>
        <v>Ensenada de Tribugá(Enstrib)</v>
      </c>
      <c r="AH517" s="219">
        <f>referentes!S783</f>
        <v>45314</v>
      </c>
    </row>
    <row r="518" spans="18:34" x14ac:dyDescent="0.2">
      <c r="R518" t="str">
        <f>IF(AND(referentes!S294&lt;&gt;""    ),(referentes!W294),"")</f>
        <v>Arroyo_limon -2</v>
      </c>
      <c r="Y518" s="188" t="str">
        <f>IF(AND(referentes!U514&lt;&gt;"",          referentes!U514&lt;&gt;96321,    referentes!U514&lt;&gt;96222            ),(referentes!W514),"")</f>
        <v>Luna -1</v>
      </c>
      <c r="Z518" s="188">
        <f>referentes!S514</f>
        <v>45922</v>
      </c>
      <c r="AB518">
        <v>512</v>
      </c>
      <c r="AC518" t="str">
        <f t="shared" si="21"/>
        <v>Lucho Guerra-2</v>
      </c>
      <c r="AD518">
        <f t="shared" si="22"/>
        <v>512</v>
      </c>
      <c r="AE518" t="str">
        <f t="shared" si="23"/>
        <v>X</v>
      </c>
      <c r="AG518" s="218" t="str">
        <f>CONCATENATE(referentes!W784,"(",referentes!T784,")")</f>
        <v>Ensenada de los Muertos(ENMU)</v>
      </c>
      <c r="AH518" s="219">
        <f>referentes!S784</f>
        <v>43667</v>
      </c>
    </row>
    <row r="519" spans="18:34" x14ac:dyDescent="0.2">
      <c r="R519" t="str">
        <f>IF(AND(referentes!S876&lt;&gt;""    ),(referentes!W876),"")</f>
        <v>Punta Coquito</v>
      </c>
      <c r="Y519" s="188" t="str">
        <f>IF(AND(referentes!U515&lt;&gt;"",          referentes!U515&lt;&gt;96321,    referentes!U515&lt;&gt;96222            ),(referentes!W515),"")</f>
        <v>Luna -2</v>
      </c>
      <c r="Z519" s="188">
        <f>referentes!S515</f>
        <v>47837</v>
      </c>
      <c r="AB519">
        <v>513</v>
      </c>
      <c r="AC519" t="str">
        <f t="shared" si="21"/>
        <v>Luna -1</v>
      </c>
      <c r="AD519">
        <f t="shared" si="22"/>
        <v>513</v>
      </c>
      <c r="AE519" t="str">
        <f t="shared" si="23"/>
        <v>X</v>
      </c>
      <c r="AG519" s="218" t="str">
        <f>CONCATENATE(referentes!W785,"(",referentes!T785,")")</f>
        <v>Entrada Canal Parche SO(ECPSO)</v>
      </c>
      <c r="AH519" s="219">
        <f>referentes!S785</f>
        <v>43827</v>
      </c>
    </row>
    <row r="520" spans="18:34" x14ac:dyDescent="0.2">
      <c r="R520" t="str">
        <f>IF(AND(referentes!S877&lt;&gt;""    ),(referentes!W877),"")</f>
        <v>Punta Seca</v>
      </c>
      <c r="Y520" s="188" t="str">
        <f>IF(AND(referentes!U516&lt;&gt;"",          referentes!U516&lt;&gt;96321,    referentes!U516&lt;&gt;96222            ),(referentes!W516),"")</f>
        <v>Luna -3</v>
      </c>
      <c r="Z520" s="188">
        <f>referentes!S516</f>
        <v>47839</v>
      </c>
      <c r="AB520">
        <v>514</v>
      </c>
      <c r="AC520" t="str">
        <f t="shared" ref="AC520:AC583" si="24">IF(Y519="",0,Y519)</f>
        <v>Luna -2</v>
      </c>
      <c r="AD520">
        <f t="shared" ref="AD520:AD583" si="25">IF(AC520=0,MAX($AB$7:$AB$1135)+1,AB520)</f>
        <v>514</v>
      </c>
      <c r="AE520" t="str">
        <f t="shared" ref="AE520:AE583" si="26">IFERROR(VLOOKUP(SMALL($AD$7:$AD$1135,AB520),$AB$7:$AD$1135,2,FALSE),"X")</f>
        <v>X</v>
      </c>
      <c r="AG520" s="218" t="str">
        <f>CONCATENATE(referentes!W786,"(",referentes!T786,")")</f>
        <v>Estacion Corea(EC)</v>
      </c>
      <c r="AH520" s="219">
        <f>referentes!S786</f>
        <v>42092</v>
      </c>
    </row>
    <row r="521" spans="18:34" x14ac:dyDescent="0.2">
      <c r="R521" t="str">
        <f>IF(AND(referentes!S1224&lt;&gt;""    ),(referentes!W1224),"")</f>
        <v/>
      </c>
      <c r="Y521" s="188" t="str">
        <f>IF(AND(referentes!U517&lt;&gt;"",          referentes!U517&lt;&gt;96321,    referentes!U517&lt;&gt;96222            ),(referentes!W517),"")</f>
        <v>MajaG</v>
      </c>
      <c r="Z521" s="188">
        <f>referentes!S517</f>
        <v>46017</v>
      </c>
      <c r="AB521">
        <v>515</v>
      </c>
      <c r="AC521" t="str">
        <f t="shared" si="24"/>
        <v>Luna -3</v>
      </c>
      <c r="AD521">
        <f t="shared" si="25"/>
        <v>515</v>
      </c>
      <c r="AE521" t="str">
        <f t="shared" si="26"/>
        <v>X</v>
      </c>
      <c r="AG521" s="218" t="str">
        <f>CONCATENATE(referentes!W787,"(",referentes!T787,")")</f>
        <v>Estero Aguacate(EAg)</v>
      </c>
      <c r="AH521" s="219">
        <f>referentes!S787</f>
        <v>47506</v>
      </c>
    </row>
    <row r="522" spans="18:34" x14ac:dyDescent="0.2">
      <c r="R522" t="str">
        <f>IF(AND(referentes!S1229&lt;&gt;""    ),(referentes!W1229),"")</f>
        <v/>
      </c>
      <c r="Y522" s="188" t="str">
        <f>IF(AND(referentes!U518&lt;&gt;"",          referentes!U518&lt;&gt;96321,    referentes!U518&lt;&gt;96222            ),(referentes!W518),"")</f>
        <v>Mallorquin</v>
      </c>
      <c r="Z522" s="188">
        <f>referentes!S518</f>
        <v>45168</v>
      </c>
      <c r="AB522">
        <v>516</v>
      </c>
      <c r="AC522" t="str">
        <f t="shared" si="24"/>
        <v>MajaG</v>
      </c>
      <c r="AD522">
        <f t="shared" si="25"/>
        <v>516</v>
      </c>
      <c r="AE522" t="str">
        <f t="shared" si="26"/>
        <v>X</v>
      </c>
      <c r="AG522" s="218" t="str">
        <f>CONCATENATE(referentes!W788,"(",referentes!T788,")")</f>
        <v>Estero Covado(ECOVADO)</v>
      </c>
      <c r="AH522" s="219">
        <f>referentes!S788</f>
        <v>45504</v>
      </c>
    </row>
    <row r="523" spans="18:34" x14ac:dyDescent="0.2">
      <c r="R523" t="str">
        <f>IF(AND(referentes!S479&lt;&gt;""    ),(referentes!W479),"")</f>
        <v>Jesus Primera</v>
      </c>
      <c r="Y523" s="188" t="str">
        <f>IF(AND(referentes!U519&lt;&gt;"",          referentes!U519&lt;&gt;96321,    referentes!U519&lt;&gt;96222            ),(referentes!W519),"")</f>
        <v>Mallorquin playa</v>
      </c>
      <c r="Z523" s="188">
        <f>referentes!S519</f>
        <v>45525</v>
      </c>
      <c r="AB523">
        <v>517</v>
      </c>
      <c r="AC523" t="str">
        <f t="shared" si="24"/>
        <v>Mallorquin</v>
      </c>
      <c r="AD523">
        <f t="shared" si="25"/>
        <v>517</v>
      </c>
      <c r="AE523" t="str">
        <f t="shared" si="26"/>
        <v>X</v>
      </c>
      <c r="AG523" s="218" t="str">
        <f>CONCATENATE(referentes!W789,"(",referentes!T789,")")</f>
        <v>Estero Hondo(Esteh)</v>
      </c>
      <c r="AH523" s="219">
        <f>referentes!S789</f>
        <v>46004</v>
      </c>
    </row>
    <row r="524" spans="18:34" x14ac:dyDescent="0.2">
      <c r="R524" t="str">
        <f>IF(AND(referentes!S465&lt;&gt;""    ),(referentes!W465),"")</f>
        <v>Guacamayas</v>
      </c>
      <c r="Y524" s="188" t="str">
        <f>IF(AND(referentes!U520&lt;&gt;"",          referentes!U520&lt;&gt;96321,    referentes!U520&lt;&gt;96222            ),(referentes!W520),"")</f>
        <v>Mallorquín</v>
      </c>
      <c r="Z524" s="188">
        <f>referentes!S520</f>
        <v>45242</v>
      </c>
      <c r="AB524">
        <v>518</v>
      </c>
      <c r="AC524" t="str">
        <f t="shared" si="24"/>
        <v>Mallorquin playa</v>
      </c>
      <c r="AD524">
        <f t="shared" si="25"/>
        <v>518</v>
      </c>
      <c r="AE524" t="str">
        <f t="shared" si="26"/>
        <v>X</v>
      </c>
      <c r="AG524" s="218" t="str">
        <f>CONCATENATE(referentes!W790,"(",referentes!T790,")")</f>
        <v>Estero Lagartero(ELAG)</v>
      </c>
      <c r="AH524" s="219">
        <f>referentes!S790</f>
        <v>42256</v>
      </c>
    </row>
    <row r="525" spans="18:34" x14ac:dyDescent="0.2">
      <c r="R525" t="str">
        <f>IF(AND(referentes!S466&lt;&gt;""    ),(referentes!W466),"")</f>
        <v>Guachaca</v>
      </c>
      <c r="Y525" s="188" t="str">
        <f>IF(AND(referentes!U521&lt;&gt;"",          referentes!U521&lt;&gt;96321,    referentes!U521&lt;&gt;96222            ),(referentes!W521),"")</f>
        <v>Mallorquín</v>
      </c>
      <c r="Z525" s="188">
        <f>referentes!S521</f>
        <v>45523</v>
      </c>
      <c r="AB525">
        <v>519</v>
      </c>
      <c r="AC525" t="str">
        <f t="shared" si="24"/>
        <v>Mallorquín</v>
      </c>
      <c r="AD525">
        <f t="shared" si="25"/>
        <v>519</v>
      </c>
      <c r="AE525" t="str">
        <f t="shared" si="26"/>
        <v>X</v>
      </c>
      <c r="AG525" s="218" t="str">
        <f>CONCATENATE(referentes!W791,"(",referentes!T791,")")</f>
        <v>Estero Pasadero (YEP)</v>
      </c>
      <c r="AH525" s="219">
        <f>referentes!S791</f>
        <v>45825</v>
      </c>
    </row>
    <row r="526" spans="18:34" x14ac:dyDescent="0.2">
      <c r="R526" t="str">
        <f>IF(AND(referentes!S467&lt;&gt;""    ),(referentes!W467),"")</f>
        <v>Guachaca-1</v>
      </c>
      <c r="Y526" s="188" t="str">
        <f>IF(AND(referentes!U522&lt;&gt;"",          referentes!U522&lt;&gt;96321,    referentes!U522&lt;&gt;96222            ),(referentes!W522),"")</f>
        <v>ManatIes Playa</v>
      </c>
      <c r="Z526" s="188">
        <f>referentes!S522</f>
        <v>45253</v>
      </c>
      <c r="AB526">
        <v>520</v>
      </c>
      <c r="AC526" t="str">
        <f t="shared" si="24"/>
        <v>Mallorquín</v>
      </c>
      <c r="AD526">
        <f t="shared" si="25"/>
        <v>520</v>
      </c>
      <c r="AE526" t="str">
        <f t="shared" si="26"/>
        <v>X</v>
      </c>
      <c r="AG526" s="218" t="str">
        <f>CONCATENATE(referentes!W792,"(",referentes!T792,")")</f>
        <v>Estero Real(EREAL)</v>
      </c>
      <c r="AH526" s="219">
        <f>referentes!S792</f>
        <v>45477</v>
      </c>
    </row>
    <row r="527" spans="18:34" x14ac:dyDescent="0.2">
      <c r="R527" t="str">
        <f>IF(AND(referentes!S468&lt;&gt;""    ),(referentes!W468),"")</f>
        <v>Guachaca-2</v>
      </c>
      <c r="Y527" s="188" t="str">
        <f>IF(AND(referentes!U523&lt;&gt;"",          referentes!U523&lt;&gt;96321,    referentes!U523&lt;&gt;96222            ),(referentes!W523),"")</f>
        <v>Manaties -ZR1-1</v>
      </c>
      <c r="Z527" s="188">
        <f>referentes!S523</f>
        <v>41959</v>
      </c>
      <c r="AB527">
        <v>521</v>
      </c>
      <c r="AC527" t="str">
        <f t="shared" si="24"/>
        <v>ManatIes Playa</v>
      </c>
      <c r="AD527">
        <f t="shared" si="25"/>
        <v>521</v>
      </c>
      <c r="AE527" t="str">
        <f t="shared" si="26"/>
        <v>X</v>
      </c>
      <c r="AG527" s="218" t="str">
        <f>CONCATENATE(referentes!W793,"(",referentes!T793,")")</f>
        <v>Estero San Miguel(E.SaM)</v>
      </c>
      <c r="AH527" s="219">
        <f>referentes!S793</f>
        <v>46019</v>
      </c>
    </row>
    <row r="528" spans="18:34" x14ac:dyDescent="0.2">
      <c r="R528" t="str">
        <f>IF(AND(referentes!S523&lt;&gt;""    ),(referentes!W523),"")</f>
        <v>Manaties -ZR1-1</v>
      </c>
      <c r="Y528" s="188" t="str">
        <f>IF(AND(referentes!U524&lt;&gt;"",          referentes!U524&lt;&gt;96321,    referentes!U524&lt;&gt;96222            ),(referentes!W524),"")</f>
        <v>Manaties B</v>
      </c>
      <c r="Z528" s="188">
        <f>referentes!S524</f>
        <v>41963</v>
      </c>
      <c r="AB528">
        <v>522</v>
      </c>
      <c r="AC528" t="str">
        <f t="shared" si="24"/>
        <v>Manaties -ZR1-1</v>
      </c>
      <c r="AD528">
        <f t="shared" si="25"/>
        <v>522</v>
      </c>
      <c r="AE528" t="str">
        <f t="shared" si="26"/>
        <v>X</v>
      </c>
      <c r="AG528" s="218" t="str">
        <f>CONCATENATE(referentes!W794,"(",referentes!T794,")")</f>
        <v>Estero Santa Rita(ESR)</v>
      </c>
      <c r="AH528" s="219">
        <f>referentes!S794</f>
        <v>42252</v>
      </c>
    </row>
    <row r="529" spans="18:34" x14ac:dyDescent="0.2">
      <c r="R529" t="str">
        <f>IF(AND(referentes!S470&lt;&gt;""    ),(referentes!W470),"")</f>
        <v>Hojas Blancas</v>
      </c>
      <c r="Y529" s="188" t="str">
        <f>IF(AND(referentes!U525&lt;&gt;"",          referentes!U525&lt;&gt;96321,    referentes!U525&lt;&gt;96222            ),(referentes!W525),"")</f>
        <v>Manatíes Playa</v>
      </c>
      <c r="Z529" s="188">
        <f>referentes!S525</f>
        <v>45527</v>
      </c>
      <c r="AB529">
        <v>523</v>
      </c>
      <c r="AC529" t="str">
        <f t="shared" si="24"/>
        <v>Manaties B</v>
      </c>
      <c r="AD529">
        <f t="shared" si="25"/>
        <v>523</v>
      </c>
      <c r="AE529" t="str">
        <f t="shared" si="26"/>
        <v>X</v>
      </c>
      <c r="AG529" s="218" t="str">
        <f>CONCATENATE(referentes!W795,"(",referentes!T795,")")</f>
        <v>Estero Zapallo(ESZA)</v>
      </c>
      <c r="AH529" s="219">
        <f>referentes!S795</f>
        <v>42813</v>
      </c>
    </row>
    <row r="530" spans="18:34" x14ac:dyDescent="0.2">
      <c r="R530" t="str">
        <f>IF(AND(referentes!S469&lt;&gt;""    ),(referentes!W469),"")</f>
        <v>Guadualito</v>
      </c>
      <c r="Y530" s="188" t="str">
        <f>IF(AND(referentes!U526&lt;&gt;"",          referentes!U526&lt;&gt;96321,    referentes!U526&lt;&gt;96222            ),(referentes!W526),"")</f>
        <v/>
      </c>
      <c r="Z530" s="188">
        <f>referentes!S526</f>
        <v>55561</v>
      </c>
      <c r="AB530">
        <v>524</v>
      </c>
      <c r="AC530" t="str">
        <f t="shared" si="24"/>
        <v>Manatíes Playa</v>
      </c>
      <c r="AD530">
        <f t="shared" si="25"/>
        <v>524</v>
      </c>
      <c r="AE530" t="str">
        <f t="shared" si="26"/>
        <v>X</v>
      </c>
      <c r="AG530" s="218" t="str">
        <f>CONCATENATE(referentes!W796,"(",referentes!T796,")")</f>
        <v>Estero san Antonio(EA)</v>
      </c>
      <c r="AH530" s="219">
        <f>referentes!S796</f>
        <v>47508</v>
      </c>
    </row>
    <row r="531" spans="18:34" x14ac:dyDescent="0.2">
      <c r="R531" t="str">
        <f>IF(AND(referentes!S524&lt;&gt;""    ),(referentes!W524),"")</f>
        <v>Manaties B</v>
      </c>
      <c r="Y531" s="188" t="str">
        <f>IF(AND(referentes!U527&lt;&gt;"",          referentes!U527&lt;&gt;96321,    referentes!U527&lt;&gt;96222            ),(referentes!W527),"")</f>
        <v/>
      </c>
      <c r="Z531" s="188">
        <f>referentes!S527</f>
        <v>55562</v>
      </c>
      <c r="AB531">
        <v>525</v>
      </c>
      <c r="AC531">
        <f t="shared" si="24"/>
        <v>0</v>
      </c>
      <c r="AD531">
        <f t="shared" si="25"/>
        <v>1130</v>
      </c>
      <c r="AE531" t="str">
        <f t="shared" si="26"/>
        <v>X</v>
      </c>
      <c r="AG531" s="218" t="str">
        <f>CONCATENATE(referentes!W797,"(",referentes!T797,")")</f>
        <v>Firme Bonito (AFB)</v>
      </c>
      <c r="AH531" s="219">
        <f>referentes!S797</f>
        <v>45887</v>
      </c>
    </row>
    <row r="532" spans="18:34" x14ac:dyDescent="0.2">
      <c r="R532" t="str">
        <f>IF(AND(referentes!S615&lt;&gt;""    ),(referentes!W615),"")</f>
        <v>S_La Virgen-1</v>
      </c>
      <c r="Y532" s="188" t="str">
        <f>IF(AND(referentes!U528&lt;&gt;"",          referentes!U528&lt;&gt;96321,    referentes!U528&lt;&gt;96222            ),(referentes!W528),"")</f>
        <v>Manzanillo-1</v>
      </c>
      <c r="Z532" s="188">
        <f>referentes!S528</f>
        <v>44640</v>
      </c>
      <c r="AB532">
        <v>526</v>
      </c>
      <c r="AC532">
        <f t="shared" si="24"/>
        <v>0</v>
      </c>
      <c r="AD532">
        <f t="shared" si="25"/>
        <v>1130</v>
      </c>
      <c r="AE532" t="str">
        <f t="shared" si="26"/>
        <v>X</v>
      </c>
      <c r="AG532" s="218" t="str">
        <f>CONCATENATE(referentes!W798,"(",referentes!T798,")")</f>
        <v>Guacamayas(GUACA)</v>
      </c>
      <c r="AH532" s="219">
        <f>referentes!S798</f>
        <v>42205</v>
      </c>
    </row>
    <row r="533" spans="18:34" x14ac:dyDescent="0.2">
      <c r="R533" t="str">
        <f>IF(AND(referentes!S616&lt;&gt;""    ),(referentes!W616),"")</f>
        <v>Salahonda -1</v>
      </c>
      <c r="Y533" s="188" t="str">
        <f>IF(AND(referentes!U529&lt;&gt;"",          referentes!U529&lt;&gt;96321,    referentes!U529&lt;&gt;96222            ),(referentes!W529),"")</f>
        <v>Matunilla</v>
      </c>
      <c r="Z533" s="188">
        <f>referentes!S529</f>
        <v>42003</v>
      </c>
      <c r="AB533">
        <v>527</v>
      </c>
      <c r="AC533" t="str">
        <f t="shared" si="24"/>
        <v>Manzanillo-1</v>
      </c>
      <c r="AD533">
        <f t="shared" si="25"/>
        <v>527</v>
      </c>
      <c r="AE533" t="str">
        <f t="shared" si="26"/>
        <v>X</v>
      </c>
      <c r="AG533" s="218" t="str">
        <f>CONCATENATE(referentes!W799,"(",referentes!T799,")")</f>
        <v>Guachaca(GUA)</v>
      </c>
      <c r="AH533" s="219">
        <f>referentes!S799</f>
        <v>40980</v>
      </c>
    </row>
    <row r="534" spans="18:34" x14ac:dyDescent="0.2">
      <c r="R534" t="str">
        <f>IF(AND(referentes!S654&lt;&gt;""    ),(referentes!W654),"")</f>
        <v>Velero</v>
      </c>
      <c r="Y534" s="188" t="str">
        <f>IF(AND(referentes!U530&lt;&gt;"",          referentes!U530&lt;&gt;96321,    referentes!U530&lt;&gt;96222            ),(referentes!W530),"")</f>
        <v>Mayapo</v>
      </c>
      <c r="Z534" s="188">
        <f>referentes!S530</f>
        <v>41378</v>
      </c>
      <c r="AB534">
        <v>528</v>
      </c>
      <c r="AC534" t="str">
        <f t="shared" si="24"/>
        <v>Matunilla</v>
      </c>
      <c r="AD534">
        <f t="shared" si="25"/>
        <v>528</v>
      </c>
      <c r="AE534" t="str">
        <f t="shared" si="26"/>
        <v>X</v>
      </c>
      <c r="AG534" s="218" t="str">
        <f>CONCATENATE(referentes!W800,"(",referentes!T800,")")</f>
        <v>Guachaca(Guachc)</v>
      </c>
      <c r="AH534" s="219">
        <f>referentes!S800</f>
        <v>45338</v>
      </c>
    </row>
    <row r="535" spans="18:34" x14ac:dyDescent="0.2">
      <c r="R535" t="str">
        <f>IF(AND(referentes!S656&lt;&gt;""    ),(referentes!W656),"")</f>
        <v>Velodia Road parcela circular-1</v>
      </c>
      <c r="Y535" s="188" t="str">
        <f>IF(AND(referentes!U531&lt;&gt;"",          referentes!U531&lt;&gt;96321,    referentes!U531&lt;&gt;96222            ),(referentes!W531),"")</f>
        <v>Mayapo-2</v>
      </c>
      <c r="Z535" s="188">
        <f>referentes!S531</f>
        <v>41380</v>
      </c>
      <c r="AB535">
        <v>529</v>
      </c>
      <c r="AC535" t="str">
        <f t="shared" si="24"/>
        <v>Mayapo</v>
      </c>
      <c r="AD535">
        <f t="shared" si="25"/>
        <v>529</v>
      </c>
      <c r="AE535" t="str">
        <f t="shared" si="26"/>
        <v>X</v>
      </c>
      <c r="AG535" s="218" t="str">
        <f>CONCATENATE(referentes!W801,"(",referentes!T801,")")</f>
        <v>Guadualito(DG)</v>
      </c>
      <c r="AH535" s="219">
        <f>referentes!S801</f>
        <v>45857</v>
      </c>
    </row>
    <row r="536" spans="18:34" x14ac:dyDescent="0.2">
      <c r="R536" t="str">
        <f>IF(AND(referentes!S655&lt;&gt;""    ),(referentes!W655),"")</f>
        <v>Velero-1</v>
      </c>
      <c r="Y536" s="188" t="str">
        <f>IF(AND(referentes!U532&lt;&gt;"",          referentes!U532&lt;&gt;96321,    referentes!U532&lt;&gt;96222            ),(referentes!W532),"")</f>
        <v>Mayapo-3</v>
      </c>
      <c r="Z536" s="188">
        <f>referentes!S532</f>
        <v>41382</v>
      </c>
      <c r="AB536">
        <v>530</v>
      </c>
      <c r="AC536" t="str">
        <f t="shared" si="24"/>
        <v>Mayapo-2</v>
      </c>
      <c r="AD536">
        <f t="shared" si="25"/>
        <v>530</v>
      </c>
      <c r="AE536" t="str">
        <f t="shared" si="26"/>
        <v>X</v>
      </c>
      <c r="AG536" s="218" t="str">
        <f>CONCATENATE(referentes!W802,"(",referentes!T802,")")</f>
        <v>Hojas Blancas(Hoblan)</v>
      </c>
      <c r="AH536" s="219">
        <f>referentes!S802</f>
        <v>44560</v>
      </c>
    </row>
    <row r="537" spans="18:34" x14ac:dyDescent="0.2">
      <c r="R537" t="str">
        <f>IF(AND(referentes!S670&lt;&gt;""    ),(referentes!W670),"")</f>
        <v>Arroyo Limon Ducto</v>
      </c>
      <c r="Y537" s="188" t="str">
        <f>IF(AND(referentes!U533&lt;&gt;"",          referentes!U533&lt;&gt;96321,    referentes!U533&lt;&gt;96222            ),(referentes!W533),"")</f>
        <v/>
      </c>
      <c r="Z537" s="188">
        <f>referentes!S533</f>
        <v>55569</v>
      </c>
      <c r="AB537">
        <v>531</v>
      </c>
      <c r="AC537" t="str">
        <f t="shared" si="24"/>
        <v>Mayapo-3</v>
      </c>
      <c r="AD537">
        <f t="shared" si="25"/>
        <v>531</v>
      </c>
      <c r="AE537" t="str">
        <f t="shared" si="26"/>
        <v>X</v>
      </c>
      <c r="AG537" s="218" t="str">
        <f>CONCATENATE(referentes!W803,"(",referentes!T803,")")</f>
        <v>Humanes Mar (AHM)</v>
      </c>
      <c r="AH537" s="219">
        <f>referentes!S803</f>
        <v>45851</v>
      </c>
    </row>
    <row r="538" spans="18:34" x14ac:dyDescent="0.2">
      <c r="R538" t="str">
        <f>IF(AND(referentes!S424&lt;&gt;""    ),(referentes!W424),"")</f>
        <v>Costa Verde P1</v>
      </c>
      <c r="Y538" s="188" t="str">
        <f>IF(AND(referentes!U534&lt;&gt;"",          referentes!U534&lt;&gt;96321,    referentes!U534&lt;&gt;96222            ),(referentes!W534),"")</f>
        <v/>
      </c>
      <c r="Z538" s="188">
        <f>referentes!S534</f>
        <v>55570</v>
      </c>
      <c r="AB538">
        <v>532</v>
      </c>
      <c r="AC538">
        <f t="shared" si="24"/>
        <v>0</v>
      </c>
      <c r="AD538">
        <f t="shared" si="25"/>
        <v>1130</v>
      </c>
      <c r="AE538" t="str">
        <f t="shared" si="26"/>
        <v>X</v>
      </c>
      <c r="AG538" s="218" t="str">
        <f>CONCATENATE(referentes!W804,"(",referentes!T804,")")</f>
        <v>Ingesa(Ingesa)</v>
      </c>
      <c r="AH538" s="219">
        <f>referentes!S804</f>
        <v>44608</v>
      </c>
    </row>
    <row r="539" spans="18:34" x14ac:dyDescent="0.2">
      <c r="R539" t="str">
        <f>IF(AND(referentes!S278&lt;&gt;""    ),(referentes!W278),"")</f>
        <v>Agrosoledad 3</v>
      </c>
      <c r="Y539" s="188" t="str">
        <f>IF(AND(referentes!U535&lt;&gt;"",          referentes!U535&lt;&gt;96321,    referentes!U535&lt;&gt;96222            ),(referentes!W535),"")</f>
        <v/>
      </c>
      <c r="Z539" s="188">
        <f>referentes!S535</f>
        <v>55571</v>
      </c>
      <c r="AB539">
        <v>533</v>
      </c>
      <c r="AC539">
        <f t="shared" si="24"/>
        <v>0</v>
      </c>
      <c r="AD539">
        <f t="shared" si="25"/>
        <v>1130</v>
      </c>
      <c r="AE539" t="str">
        <f t="shared" si="26"/>
        <v>X</v>
      </c>
      <c r="AG539" s="218" t="str">
        <f>CONCATENATE(referentes!W805,"(",referentes!T805,")")</f>
        <v>Isla Boquerón(IBoqrn)</v>
      </c>
      <c r="AH539" s="219">
        <f>referentes!S805</f>
        <v>45280</v>
      </c>
    </row>
    <row r="540" spans="18:34" x14ac:dyDescent="0.2">
      <c r="R540" t="str">
        <f>IF(AND(referentes!S256&lt;&gt;""    ),(referentes!W256),"")</f>
        <v>South West Bay</v>
      </c>
      <c r="Y540" s="188" t="str">
        <f>IF(AND(referentes!U536&lt;&gt;"",          referentes!U536&lt;&gt;96321,    referentes!U536&lt;&gt;96222            ),(referentes!W536),"")</f>
        <v>Muertero</v>
      </c>
      <c r="Z540" s="188">
        <f>referentes!S536</f>
        <v>45583</v>
      </c>
      <c r="AB540">
        <v>534</v>
      </c>
      <c r="AC540">
        <f t="shared" si="24"/>
        <v>0</v>
      </c>
      <c r="AD540">
        <f t="shared" si="25"/>
        <v>1130</v>
      </c>
      <c r="AE540" t="str">
        <f t="shared" si="26"/>
        <v>X</v>
      </c>
      <c r="AG540" s="218" t="str">
        <f>CONCATENATE(referentes!W806,"(",referentes!T806,")")</f>
        <v>Isla Majagual(MajaG)</v>
      </c>
      <c r="AH540" s="219">
        <f>referentes!S806</f>
        <v>46013</v>
      </c>
    </row>
    <row r="541" spans="18:34" x14ac:dyDescent="0.2">
      <c r="R541" t="str">
        <f>IF(AND(referentes!S257&lt;&gt;""    ),(referentes!W257),"")</f>
        <v>Tapaje</v>
      </c>
      <c r="Y541" s="188" t="str">
        <f>IF(AND(referentes!U537&lt;&gt;"",          referentes!U537&lt;&gt;96321,    referentes!U537&lt;&gt;96222            ),(referentes!W537),"")</f>
        <v>Musichi SC_Parche SO</v>
      </c>
      <c r="Z541" s="188">
        <f>referentes!S537</f>
        <v>43823</v>
      </c>
      <c r="AB541">
        <v>535</v>
      </c>
      <c r="AC541" t="str">
        <f t="shared" si="24"/>
        <v>Muertero</v>
      </c>
      <c r="AD541">
        <f t="shared" si="25"/>
        <v>535</v>
      </c>
      <c r="AE541" t="str">
        <f t="shared" si="26"/>
        <v>X</v>
      </c>
      <c r="AG541" s="218" t="str">
        <f>CONCATENATE(referentes!W807,"(",referentes!T807,")")</f>
        <v>Jesús Primera (Jesús primera )</v>
      </c>
      <c r="AH541" s="219">
        <f>referentes!S807</f>
        <v>45150</v>
      </c>
    </row>
    <row r="542" spans="18:34" x14ac:dyDescent="0.2">
      <c r="R542" t="str">
        <f>IF(AND(referentes!S258&lt;&gt;""    ),(referentes!W258),"")</f>
        <v>Tapaje Viejo</v>
      </c>
      <c r="Y542" s="188" t="str">
        <f>IF(AND(referentes!U538&lt;&gt;"",          referentes!U538&lt;&gt;96321,    referentes!U538&lt;&gt;96222            ),(referentes!W538),"")</f>
        <v>Musichi SC_Parche SO</v>
      </c>
      <c r="Z542" s="188">
        <f>referentes!S538</f>
        <v>43825</v>
      </c>
      <c r="AB542">
        <v>536</v>
      </c>
      <c r="AC542" t="str">
        <f t="shared" si="24"/>
        <v>Musichi SC_Parche SO</v>
      </c>
      <c r="AD542">
        <f t="shared" si="25"/>
        <v>536</v>
      </c>
      <c r="AE542" t="str">
        <f t="shared" si="26"/>
        <v>X</v>
      </c>
      <c r="AG542" s="218" t="str">
        <f>CONCATENATE(referentes!W808,"(",referentes!T808,")")</f>
        <v>Jhon Mangrove borde(RES_SPSC_JM-B)</v>
      </c>
      <c r="AH542" s="219">
        <f>referentes!S808</f>
        <v>55337</v>
      </c>
    </row>
    <row r="543" spans="18:34" x14ac:dyDescent="0.2">
      <c r="R543" t="str">
        <f>IF(AND(referentes!S387&lt;&gt;""    ),(referentes!W387),"")</f>
        <v>Caño el Nene -1</v>
      </c>
      <c r="Y543" s="188" t="str">
        <f>IF(AND(referentes!U539&lt;&gt;"",          referentes!U539&lt;&gt;96321,    referentes!U539&lt;&gt;96222            ),(referentes!W539),"")</f>
        <v>Málaga</v>
      </c>
      <c r="Z543" s="188">
        <f>referentes!S539</f>
        <v>45874</v>
      </c>
      <c r="AB543">
        <v>537</v>
      </c>
      <c r="AC543" t="str">
        <f t="shared" si="24"/>
        <v>Musichi SC_Parche SO</v>
      </c>
      <c r="AD543">
        <f t="shared" si="25"/>
        <v>537</v>
      </c>
      <c r="AE543" t="str">
        <f t="shared" si="26"/>
        <v>X</v>
      </c>
      <c r="AG543" s="218" t="str">
        <f>CONCATENATE(referentes!W809,"(",referentes!T809,")")</f>
        <v>Jhon Mangrove cuenca(RES_SPSC_JM-C)</v>
      </c>
      <c r="AH543" s="219">
        <f>referentes!S809</f>
        <v>55338</v>
      </c>
    </row>
    <row r="544" spans="18:34" x14ac:dyDescent="0.2">
      <c r="R544" t="str">
        <f>IF(AND(referentes!S388&lt;&gt;""    ),(referentes!W388),"")</f>
        <v>CañoTubo</v>
      </c>
      <c r="Y544" s="188" t="str">
        <f>IF(AND(referentes!U540&lt;&gt;"",          referentes!U540&lt;&gt;96321,    referentes!U540&lt;&gt;96222            ),(referentes!W540),"")</f>
        <v>Old Point -1</v>
      </c>
      <c r="Z544" s="188">
        <f>referentes!S540</f>
        <v>41463</v>
      </c>
      <c r="AB544">
        <v>538</v>
      </c>
      <c r="AC544" t="str">
        <f t="shared" si="24"/>
        <v>Málaga</v>
      </c>
      <c r="AD544">
        <f t="shared" si="25"/>
        <v>538</v>
      </c>
      <c r="AE544" t="str">
        <f t="shared" si="26"/>
        <v>X</v>
      </c>
      <c r="AG544" s="218" t="str">
        <f>CONCATENATE(referentes!W810,"(",referentes!T810,")")</f>
        <v>Jones Point(RES_SPSC_JP)</v>
      </c>
      <c r="AH544" s="219">
        <f>referentes!S810</f>
        <v>55339</v>
      </c>
    </row>
    <row r="545" spans="18:34" x14ac:dyDescent="0.2">
      <c r="R545" t="str">
        <f>IF(AND(referentes!S389&lt;&gt;""    ),(referentes!W389),"")</f>
        <v>Chamuscado</v>
      </c>
      <c r="Y545" s="188" t="str">
        <f>IF(AND(referentes!U541&lt;&gt;"",          referentes!U541&lt;&gt;96321,    referentes!U541&lt;&gt;96222            ),(referentes!W541),"")</f>
        <v/>
      </c>
      <c r="Z545" s="188">
        <f>referentes!S541</f>
        <v>55563</v>
      </c>
      <c r="AB545">
        <v>539</v>
      </c>
      <c r="AC545" t="str">
        <f t="shared" si="24"/>
        <v>Old Point -1</v>
      </c>
      <c r="AD545">
        <f t="shared" si="25"/>
        <v>539</v>
      </c>
      <c r="AE545" t="str">
        <f t="shared" si="26"/>
        <v>X</v>
      </c>
      <c r="AG545" s="218" t="str">
        <f>CONCATENATE(referentes!W811,"(",referentes!T811,")")</f>
        <v>Kilometro 22(KM22)</v>
      </c>
      <c r="AH545" s="219">
        <f>referentes!S811</f>
        <v>42395</v>
      </c>
    </row>
    <row r="546" spans="18:34" x14ac:dyDescent="0.2">
      <c r="R546" t="str">
        <f>IF(AND(referentes!S390&lt;&gt;""    ),(referentes!W390),"")</f>
        <v>Chichiman -1</v>
      </c>
      <c r="Y546" s="188" t="str">
        <f>IF(AND(referentes!U542&lt;&gt;"",          referentes!U542&lt;&gt;96321,    referentes!U542&lt;&gt;96222            ),(referentes!W542),"")</f>
        <v/>
      </c>
      <c r="Z546" s="188">
        <f>referentes!S542</f>
        <v>55564</v>
      </c>
      <c r="AB546">
        <v>540</v>
      </c>
      <c r="AC546">
        <f t="shared" si="24"/>
        <v>0</v>
      </c>
      <c r="AD546">
        <f t="shared" si="25"/>
        <v>1130</v>
      </c>
      <c r="AE546" t="str">
        <f t="shared" si="26"/>
        <v>X</v>
      </c>
      <c r="AG546" s="218" t="str">
        <f>CONCATENATE(referentes!W812,"(",referentes!T812,")")</f>
        <v>Kilómetro 3(KM3)</v>
      </c>
      <c r="AH546" s="219">
        <f>referentes!S812</f>
        <v>43664</v>
      </c>
    </row>
    <row r="547" spans="18:34" x14ac:dyDescent="0.2">
      <c r="R547" t="str">
        <f>IF(AND(referentes!S391&lt;&gt;""    ),(referentes!W391),"")</f>
        <v>Cholon-1</v>
      </c>
      <c r="Y547" s="188" t="str">
        <f>IF(AND(referentes!U543&lt;&gt;"",          referentes!U543&lt;&gt;96321,    referentes!U543&lt;&gt;96222            ),(referentes!W543),"")</f>
        <v>Old_Point -2</v>
      </c>
      <c r="Z547" s="188">
        <f>referentes!S543</f>
        <v>41472</v>
      </c>
      <c r="AB547">
        <v>541</v>
      </c>
      <c r="AC547">
        <f t="shared" si="24"/>
        <v>0</v>
      </c>
      <c r="AD547">
        <f t="shared" si="25"/>
        <v>1130</v>
      </c>
      <c r="AE547" t="str">
        <f t="shared" si="26"/>
        <v>X</v>
      </c>
      <c r="AG547" s="218" t="str">
        <f>CONCATENATE(referentes!W813,"(",referentes!T813,")")</f>
        <v>La Alberca(la alberca)</v>
      </c>
      <c r="AH547" s="219">
        <f>referentes!S813</f>
        <v>45138</v>
      </c>
    </row>
    <row r="548" spans="18:34" x14ac:dyDescent="0.2">
      <c r="R548" t="str">
        <f>IF(AND(referentes!S392&lt;&gt;""    ),(referentes!W392),"")</f>
        <v>Cienaga El Picon-1</v>
      </c>
      <c r="Y548" s="188" t="str">
        <f>IF(AND(referentes!U544&lt;&gt;"",          referentes!U544&lt;&gt;96321,    referentes!U544&lt;&gt;96222            ),(referentes!W544),"")</f>
        <v>Old_Point -3</v>
      </c>
      <c r="Z548" s="188">
        <f>referentes!S544</f>
        <v>41474</v>
      </c>
      <c r="AB548">
        <v>542</v>
      </c>
      <c r="AC548" t="str">
        <f t="shared" si="24"/>
        <v>Old_Point -2</v>
      </c>
      <c r="AD548">
        <f t="shared" si="25"/>
        <v>542</v>
      </c>
      <c r="AE548" t="str">
        <f t="shared" si="26"/>
        <v>X</v>
      </c>
      <c r="AG548" s="218" t="str">
        <f>CONCATENATE(referentes!W814,"(",referentes!T814,")")</f>
        <v>La Boquilla(BOQ)</v>
      </c>
      <c r="AH548" s="219">
        <f>referentes!S814</f>
        <v>42006</v>
      </c>
    </row>
    <row r="549" spans="18:34" x14ac:dyDescent="0.2">
      <c r="R549" t="str">
        <f>IF(AND(referentes!S393&lt;&gt;""    ),(referentes!W393),"")</f>
        <v>Ciénaga Ana Gomez-1</v>
      </c>
      <c r="Y549" s="188" t="str">
        <f>IF(AND(referentes!U545&lt;&gt;"",          referentes!U545&lt;&gt;96321,    referentes!U545&lt;&gt;96222            ),(referentes!W545),"")</f>
        <v>Ostion</v>
      </c>
      <c r="Z549" s="188">
        <f>referentes!S545</f>
        <v>48747</v>
      </c>
      <c r="AB549">
        <v>543</v>
      </c>
      <c r="AC549" t="str">
        <f t="shared" si="24"/>
        <v>Old_Point -3</v>
      </c>
      <c r="AD549">
        <f t="shared" si="25"/>
        <v>543</v>
      </c>
      <c r="AE549" t="str">
        <f t="shared" si="26"/>
        <v>X</v>
      </c>
      <c r="AG549" s="218" t="str">
        <f>CONCATENATE(referentes!W815,"(",referentes!T815,")")</f>
        <v>La Boquilla(BOQU)</v>
      </c>
      <c r="AH549" s="219">
        <f>referentes!S815</f>
        <v>42197</v>
      </c>
    </row>
    <row r="550" spans="18:34" x14ac:dyDescent="0.2">
      <c r="R550" t="str">
        <f>IF(AND(referentes!S394&lt;&gt;""    ),(referentes!W394),"")</f>
        <v>Ciénaga Ana Gomez-2</v>
      </c>
      <c r="Y550" s="188" t="str">
        <f>IF(AND(referentes!U546&lt;&gt;"",          referentes!U546&lt;&gt;96321,    referentes!U546&lt;&gt;96222            ),(referentes!W546),"")</f>
        <v>Palosecal</v>
      </c>
      <c r="Z550" s="188">
        <f>referentes!S546</f>
        <v>42123</v>
      </c>
      <c r="AB550">
        <v>544</v>
      </c>
      <c r="AC550" t="str">
        <f t="shared" si="24"/>
        <v>Ostion</v>
      </c>
      <c r="AD550">
        <f t="shared" si="25"/>
        <v>544</v>
      </c>
      <c r="AE550" t="str">
        <f t="shared" si="26"/>
        <v>X</v>
      </c>
      <c r="AG550" s="218" t="str">
        <f>CONCATENATE(referentes!W816,"(",referentes!T816,")")</f>
        <v>La Calle(Laca)</v>
      </c>
      <c r="AH550" s="219">
        <f>referentes!S816</f>
        <v>45578</v>
      </c>
    </row>
    <row r="551" spans="18:34" x14ac:dyDescent="0.2">
      <c r="R551" t="str">
        <f>IF(AND(referentes!S395&lt;&gt;""    ),(referentes!W395),"")</f>
        <v>Ciénaga Benitez-1</v>
      </c>
      <c r="Y551" s="188" t="str">
        <f>IF(AND(referentes!U547&lt;&gt;"",          referentes!U547&lt;&gt;96321,    referentes!U547&lt;&gt;96222            ),(referentes!W547),"")</f>
        <v>Pantano el Eneal</v>
      </c>
      <c r="Z551" s="188">
        <f>referentes!S547</f>
        <v>43641</v>
      </c>
      <c r="AB551">
        <v>545</v>
      </c>
      <c r="AC551" t="str">
        <f t="shared" si="24"/>
        <v>Palosecal</v>
      </c>
      <c r="AD551">
        <f t="shared" si="25"/>
        <v>545</v>
      </c>
      <c r="AE551" t="str">
        <f t="shared" si="26"/>
        <v>X</v>
      </c>
      <c r="AG551" s="218" t="str">
        <f>CONCATENATE(referentes!W817,"(",referentes!T817,")")</f>
        <v>La Camaronera(camaronera)</v>
      </c>
      <c r="AH551" s="219">
        <f>referentes!S817</f>
        <v>45132</v>
      </c>
    </row>
    <row r="552" spans="18:34" x14ac:dyDescent="0.2">
      <c r="R552" t="str">
        <f>IF(AND(referentes!S396&lt;&gt;""    ),(referentes!W396),"")</f>
        <v>Ciénaga Benitez-3</v>
      </c>
      <c r="Y552" s="188" t="str">
        <f>IF(AND(referentes!U548&lt;&gt;"",          referentes!U548&lt;&gt;96321,    referentes!U548&lt;&gt;96222            ),(referentes!W548),"")</f>
        <v>Pantano el Eneal</v>
      </c>
      <c r="Z552" s="188">
        <f>referentes!S548</f>
        <v>43777</v>
      </c>
      <c r="AB552">
        <v>546</v>
      </c>
      <c r="AC552" t="str">
        <f t="shared" si="24"/>
        <v>Pantano el Eneal</v>
      </c>
      <c r="AD552">
        <f t="shared" si="25"/>
        <v>546</v>
      </c>
      <c r="AE552" t="str">
        <f t="shared" si="26"/>
        <v>X</v>
      </c>
      <c r="AG552" s="218" t="str">
        <f>CONCATENATE(referentes!W818,"(",referentes!T818,")")</f>
        <v>La Cuenca(la cuenca)</v>
      </c>
      <c r="AH552" s="219">
        <f>referentes!S818</f>
        <v>45346</v>
      </c>
    </row>
    <row r="553" spans="18:34" x14ac:dyDescent="0.2">
      <c r="R553" t="str">
        <f>IF(AND(referentes!S397&lt;&gt;""    ),(referentes!W397),"")</f>
        <v>Ciénaga Caimanera -2</v>
      </c>
      <c r="Y553" s="188" t="str">
        <f>IF(AND(referentes!U549&lt;&gt;"",          referentes!U549&lt;&gt;96321,    referentes!U549&lt;&gt;96222            ),(referentes!W549),"")</f>
        <v>Parcela Esteh</v>
      </c>
      <c r="Z553" s="188">
        <f>referentes!S549</f>
        <v>46020</v>
      </c>
      <c r="AB553">
        <v>547</v>
      </c>
      <c r="AC553" t="str">
        <f t="shared" si="24"/>
        <v>Pantano el Eneal</v>
      </c>
      <c r="AD553">
        <f t="shared" si="25"/>
        <v>547</v>
      </c>
      <c r="AE553" t="str">
        <f t="shared" si="26"/>
        <v>X</v>
      </c>
      <c r="AG553" s="218" t="str">
        <f>CONCATENATE(referentes!W819,"(",referentes!T819,")")</f>
        <v>La Flotante (la flotante)</v>
      </c>
      <c r="AH553" s="219">
        <f>referentes!S819</f>
        <v>45585</v>
      </c>
    </row>
    <row r="554" spans="18:34" x14ac:dyDescent="0.2">
      <c r="R554" t="str">
        <f>IF(AND(referentes!S398&lt;&gt;""    ),(referentes!W398),"")</f>
        <v>Ciénaga Caimanera-1</v>
      </c>
      <c r="Y554" s="188" t="str">
        <f>IF(AND(referentes!U550&lt;&gt;"",          referentes!U550&lt;&gt;96321,    referentes!U550&lt;&gt;96222            ),(referentes!W550),"")</f>
        <v>Parcela Play</v>
      </c>
      <c r="Z554" s="188">
        <f>referentes!S550</f>
        <v>46002</v>
      </c>
      <c r="AB554">
        <v>548</v>
      </c>
      <c r="AC554" t="str">
        <f t="shared" si="24"/>
        <v>Parcela Esteh</v>
      </c>
      <c r="AD554">
        <f t="shared" si="25"/>
        <v>548</v>
      </c>
      <c r="AE554" t="str">
        <f t="shared" si="26"/>
        <v>X</v>
      </c>
      <c r="AG554" s="218" t="str">
        <f>CONCATENATE(referentes!W820,"(",referentes!T820,")")</f>
        <v>La Raya(LRA)</v>
      </c>
      <c r="AH554" s="219">
        <f>referentes!S820</f>
        <v>41131</v>
      </c>
    </row>
    <row r="555" spans="18:34" x14ac:dyDescent="0.2">
      <c r="R555" t="str">
        <f>IF(AND(referentes!S399&lt;&gt;""    ),(referentes!W399),"")</f>
        <v>Ciénaga El Garzal -2</v>
      </c>
      <c r="Y555" s="188" t="str">
        <f>IF(AND(referentes!U551&lt;&gt;"",          referentes!U551&lt;&gt;96321,    referentes!U551&lt;&gt;96222            ),(referentes!W551),"")</f>
        <v>Parcela Pulumana</v>
      </c>
      <c r="Z555" s="188">
        <f>referentes!S551</f>
        <v>43789</v>
      </c>
      <c r="AB555">
        <v>549</v>
      </c>
      <c r="AC555" t="str">
        <f t="shared" si="24"/>
        <v>Parcela Play</v>
      </c>
      <c r="AD555">
        <f t="shared" si="25"/>
        <v>549</v>
      </c>
      <c r="AE555" t="str">
        <f t="shared" si="26"/>
        <v>X</v>
      </c>
      <c r="AG555" s="218" t="str">
        <f>CONCATENATE(referentes!W821,"(",referentes!T821,")")</f>
        <v>La Revuelta(LR)</v>
      </c>
      <c r="AH555" s="219">
        <f>referentes!S821</f>
        <v>43658</v>
      </c>
    </row>
    <row r="556" spans="18:34" x14ac:dyDescent="0.2">
      <c r="R556" t="str">
        <f>IF(AND(referentes!S400&lt;&gt;""    ),(referentes!W400),"")</f>
        <v>Ciénaga El Garzal-1</v>
      </c>
      <c r="Y556" s="188" t="str">
        <f>IF(AND(referentes!U552&lt;&gt;"",          referentes!U552&lt;&gt;96321,    referentes!U552&lt;&gt;96222            ),(referentes!W552),"")</f>
        <v>Parcela Pulumana 1</v>
      </c>
      <c r="Z556" s="188">
        <f>referentes!S552</f>
        <v>43590</v>
      </c>
      <c r="AB556">
        <v>550</v>
      </c>
      <c r="AC556" t="str">
        <f t="shared" si="24"/>
        <v>Parcela Pulumana</v>
      </c>
      <c r="AD556">
        <f t="shared" si="25"/>
        <v>550</v>
      </c>
      <c r="AE556" t="str">
        <f t="shared" si="26"/>
        <v>X</v>
      </c>
      <c r="AG556" s="218" t="str">
        <f>CONCATENATE(referentes!W822,"(",referentes!T822,")")</f>
        <v>La Virgen Oriente(VirgenOriente)</v>
      </c>
      <c r="AH556" s="219">
        <f>referentes!S822</f>
        <v>44634</v>
      </c>
    </row>
    <row r="557" spans="18:34" x14ac:dyDescent="0.2">
      <c r="R557" t="str">
        <f>IF(AND(referentes!S401&lt;&gt;""    ),(referentes!W401),"")</f>
        <v>Ciénaga El Garzal-3</v>
      </c>
      <c r="Y557" s="188" t="str">
        <f>IF(AND(referentes!U553&lt;&gt;"",          referentes!U553&lt;&gt;96321,    referentes!U553&lt;&gt;96222            ),(referentes!W553),"")</f>
        <v>Parche SO -1</v>
      </c>
      <c r="Z557" s="188">
        <f>referentes!S553</f>
        <v>43806</v>
      </c>
      <c r="AB557">
        <v>551</v>
      </c>
      <c r="AC557" t="str">
        <f t="shared" si="24"/>
        <v>Parcela Pulumana 1</v>
      </c>
      <c r="AD557">
        <f t="shared" si="25"/>
        <v>551</v>
      </c>
      <c r="AE557" t="str">
        <f t="shared" si="26"/>
        <v>X</v>
      </c>
      <c r="AG557" s="218" t="str">
        <f>CONCATENATE(referentes!W823,"(",referentes!T823,")")</f>
        <v>La Virgen Sur(SurVirgen)</v>
      </c>
      <c r="AH557" s="219">
        <f>referentes!S823</f>
        <v>44629</v>
      </c>
    </row>
    <row r="558" spans="18:34" x14ac:dyDescent="0.2">
      <c r="R558" t="str">
        <f>IF(AND(referentes!S402&lt;&gt;""    ),(referentes!W402),"")</f>
        <v>Ciénaga Galo</v>
      </c>
      <c r="Y558" s="188" t="str">
        <f>IF(AND(referentes!U554&lt;&gt;"",          referentes!U554&lt;&gt;96321,    referentes!U554&lt;&gt;96222            ),(referentes!W554),"")</f>
        <v>Parche SO -2</v>
      </c>
      <c r="Z558" s="188">
        <f>referentes!S554</f>
        <v>43808</v>
      </c>
      <c r="AB558">
        <v>552</v>
      </c>
      <c r="AC558" t="str">
        <f t="shared" si="24"/>
        <v>Parche SO -1</v>
      </c>
      <c r="AD558">
        <f t="shared" si="25"/>
        <v>552</v>
      </c>
      <c r="AE558" t="str">
        <f t="shared" si="26"/>
        <v>X</v>
      </c>
      <c r="AG558" s="218" t="str">
        <f>CONCATENATE(referentes!W824,"(",referentes!T824,")")</f>
        <v>La Zona(LZ)</v>
      </c>
      <c r="AH558" s="219">
        <f>referentes!S824</f>
        <v>42090</v>
      </c>
    </row>
    <row r="559" spans="18:34" x14ac:dyDescent="0.2">
      <c r="R559" t="str">
        <f>IF(AND(referentes!S403&lt;&gt;""    ),(referentes!W403),"")</f>
        <v>Ciénaga Galo</v>
      </c>
      <c r="Y559" s="188" t="str">
        <f>IF(AND(referentes!U555&lt;&gt;"",          referentes!U555&lt;&gt;96321,    referentes!U555&lt;&gt;96222            ),(referentes!W555),"")</f>
        <v>Pasacaballos</v>
      </c>
      <c r="Z559" s="188">
        <f>referentes!S555</f>
        <v>45391</v>
      </c>
      <c r="AB559">
        <v>553</v>
      </c>
      <c r="AC559" t="str">
        <f t="shared" si="24"/>
        <v>Parche SO -2</v>
      </c>
      <c r="AD559">
        <f t="shared" si="25"/>
        <v>553</v>
      </c>
      <c r="AE559" t="str">
        <f t="shared" si="26"/>
        <v>X</v>
      </c>
      <c r="AG559" s="218" t="str">
        <f>CONCATENATE(referentes!W825,"(",referentes!T825,")")</f>
        <v>La Zona(ZON)</v>
      </c>
      <c r="AH559" s="219">
        <f>referentes!S825</f>
        <v>42098</v>
      </c>
    </row>
    <row r="560" spans="18:34" x14ac:dyDescent="0.2">
      <c r="R560" t="str">
        <f>IF(AND(referentes!S404&lt;&gt;""    ),(referentes!W404),"")</f>
        <v>Ciénaga Manzanillo  B</v>
      </c>
      <c r="Y560" s="188" t="str">
        <f>IF(AND(referentes!U556&lt;&gt;"",          referentes!U556&lt;&gt;96321,    referentes!U556&lt;&gt;96222            ),(referentes!W556),"")</f>
        <v>Peñitas</v>
      </c>
      <c r="Z560" s="188">
        <f>referentes!S556</f>
        <v>42127</v>
      </c>
      <c r="AB560">
        <v>554</v>
      </c>
      <c r="AC560" t="str">
        <f t="shared" si="24"/>
        <v>Pasacaballos</v>
      </c>
      <c r="AD560">
        <f t="shared" si="25"/>
        <v>554</v>
      </c>
      <c r="AE560" t="str">
        <f t="shared" si="26"/>
        <v>X</v>
      </c>
      <c r="AG560" s="218" t="str">
        <f>CONCATENATE(referentes!W826,"(",referentes!T826,")")</f>
        <v>Lagartero(LARGAR)</v>
      </c>
      <c r="AH560" s="219">
        <f>referentes!S826</f>
        <v>45483</v>
      </c>
    </row>
    <row r="561" spans="18:34" x14ac:dyDescent="0.2">
      <c r="R561" t="str">
        <f>IF(AND(referentes!S405&lt;&gt;""    ),(referentes!W405),"")</f>
        <v>Ciénaga Manzanillo -2</v>
      </c>
      <c r="Y561" s="188" t="str">
        <f>IF(AND(referentes!U557&lt;&gt;"",          referentes!U557&lt;&gt;96321,    referentes!U557&lt;&gt;96222            ),(referentes!W557),"")</f>
        <v>Playa OBREGON_AQUIROBA</v>
      </c>
      <c r="Z561" s="188">
        <f>referentes!S557</f>
        <v>42245</v>
      </c>
      <c r="AB561">
        <v>555</v>
      </c>
      <c r="AC561" t="str">
        <f t="shared" si="24"/>
        <v>Peñitas</v>
      </c>
      <c r="AD561">
        <f t="shared" si="25"/>
        <v>555</v>
      </c>
      <c r="AE561" t="str">
        <f t="shared" si="26"/>
        <v>X</v>
      </c>
      <c r="AG561" s="218" t="str">
        <f>CONCATENATE(referentes!W827,"(",referentes!T827,")")</f>
        <v>Laguna Pulumana -2(LP2)</v>
      </c>
      <c r="AH561" s="219">
        <f>referentes!S827</f>
        <v>43580</v>
      </c>
    </row>
    <row r="562" spans="18:34" x14ac:dyDescent="0.2">
      <c r="R562" t="str">
        <f>IF(AND(referentes!S406&lt;&gt;""    ),(referentes!W406),"")</f>
        <v>Ciénaga Manzanillo -3</v>
      </c>
      <c r="Y562" s="188" t="str">
        <f>IF(AND(referentes!U558&lt;&gt;"",          referentes!U558&lt;&gt;96321,    referentes!U558&lt;&gt;96222            ),(referentes!W558),"")</f>
        <v>Playa Obregon</v>
      </c>
      <c r="Z562" s="188">
        <f>referentes!S558</f>
        <v>42236</v>
      </c>
      <c r="AB562">
        <v>556</v>
      </c>
      <c r="AC562" t="str">
        <f t="shared" si="24"/>
        <v>Playa OBREGON_AQUIROBA</v>
      </c>
      <c r="AD562">
        <f t="shared" si="25"/>
        <v>556</v>
      </c>
      <c r="AE562" t="str">
        <f t="shared" si="26"/>
        <v>X</v>
      </c>
      <c r="AG562" s="218" t="str">
        <f>CONCATENATE(referentes!W828,"(",referentes!T828,")")</f>
        <v>Laguna Pulumana -3(LP3)</v>
      </c>
      <c r="AH562" s="219">
        <f>referentes!S828</f>
        <v>43583</v>
      </c>
    </row>
    <row r="563" spans="18:34" x14ac:dyDescent="0.2">
      <c r="R563" t="str">
        <f>IF(AND(referentes!S454&lt;&gt;""    ),(referentes!W454),"")</f>
        <v>Estero Covado</v>
      </c>
      <c r="Y563" s="188" t="str">
        <f>IF(AND(referentes!U559&lt;&gt;"",          referentes!U559&lt;&gt;96321,    referentes!U559&lt;&gt;96222            ),(referentes!W559),"")</f>
        <v>Playa_Sofia</v>
      </c>
      <c r="Z563" s="188">
        <f>referentes!S559</f>
        <v>45481</v>
      </c>
      <c r="AB563">
        <v>557</v>
      </c>
      <c r="AC563" t="str">
        <f t="shared" si="24"/>
        <v>Playa Obregon</v>
      </c>
      <c r="AD563">
        <f t="shared" si="25"/>
        <v>557</v>
      </c>
      <c r="AE563" t="str">
        <f t="shared" si="26"/>
        <v>X</v>
      </c>
      <c r="AG563" s="218" t="str">
        <f>CONCATENATE(referentes!W829,"(",referentes!T829,")")</f>
        <v>Laguna Salada(LSA)</v>
      </c>
      <c r="AH563" s="219">
        <f>referentes!S829</f>
        <v>41158</v>
      </c>
    </row>
    <row r="564" spans="18:34" x14ac:dyDescent="0.2">
      <c r="R564" t="str">
        <f>IF(AND(referentes!S1222&lt;&gt;""    ),(referentes!W1222),"")</f>
        <v/>
      </c>
      <c r="Y564" s="188" t="str">
        <f>IF(AND(referentes!U560&lt;&gt;"",          referentes!U560&lt;&gt;96321,    referentes!U560&lt;&gt;96222            ),(referentes!W560),"")</f>
        <v>Pozos Colorados-1</v>
      </c>
      <c r="Z564" s="188">
        <f>referentes!S560</f>
        <v>40993</v>
      </c>
      <c r="AB564">
        <v>558</v>
      </c>
      <c r="AC564" t="str">
        <f t="shared" si="24"/>
        <v>Playa_Sofia</v>
      </c>
      <c r="AD564">
        <f t="shared" si="25"/>
        <v>558</v>
      </c>
      <c r="AE564" t="str">
        <f t="shared" si="26"/>
        <v>X</v>
      </c>
      <c r="AG564" s="218" t="str">
        <f>CONCATENATE(referentes!W830,"(",referentes!T830,")")</f>
        <v>Laguna San Agustín(LSA)</v>
      </c>
      <c r="AH564" s="219">
        <f>referentes!S830</f>
        <v>43586</v>
      </c>
    </row>
    <row r="565" spans="18:34" x14ac:dyDescent="0.2">
      <c r="R565" t="str">
        <f>IF(AND(referentes!S1021&lt;&gt;""    ),(referentes!W1021),"")</f>
        <v>Zona de Preservación</v>
      </c>
      <c r="Y565" s="188" t="str">
        <f>IF(AND(referentes!U561&lt;&gt;"",          referentes!U561&lt;&gt;96321,    referentes!U561&lt;&gt;96222            ),(referentes!W561),"")</f>
        <v>Pueblo Viejo -1</v>
      </c>
      <c r="Z565" s="188">
        <f>referentes!S561</f>
        <v>41001</v>
      </c>
      <c r="AB565">
        <v>559</v>
      </c>
      <c r="AC565" t="str">
        <f t="shared" si="24"/>
        <v>Pozos Colorados-1</v>
      </c>
      <c r="AD565">
        <f t="shared" si="25"/>
        <v>559</v>
      </c>
      <c r="AE565" t="str">
        <f t="shared" si="26"/>
        <v>X</v>
      </c>
      <c r="AG565" s="218" t="str">
        <f>CONCATENATE(referentes!W831,"(",referentes!T831,")")</f>
        <v>Las Piedras(Piedras)</v>
      </c>
      <c r="AH565" s="219">
        <f>referentes!S831</f>
        <v>44495</v>
      </c>
    </row>
    <row r="566" spans="18:34" x14ac:dyDescent="0.2">
      <c r="R566" t="str">
        <f>IF(AND(referentes!S1061&lt;&gt;""    ),(referentes!W1061),"")</f>
        <v>Zona de Recuperación</v>
      </c>
      <c r="Y566" s="188" t="str">
        <f>IF(AND(referentes!U562&lt;&gt;"",          referentes!U562&lt;&gt;96321,    referentes!U562&lt;&gt;96222            ),(referentes!W562),"")</f>
        <v>Puerquera</v>
      </c>
      <c r="Z566" s="188">
        <f>referentes!S562</f>
        <v>42111</v>
      </c>
      <c r="AB566">
        <v>560</v>
      </c>
      <c r="AC566" t="str">
        <f t="shared" si="24"/>
        <v>Pueblo Viejo -1</v>
      </c>
      <c r="AD566">
        <f t="shared" si="25"/>
        <v>560</v>
      </c>
      <c r="AE566" t="str">
        <f t="shared" si="26"/>
        <v>X</v>
      </c>
      <c r="AG566" s="218" t="str">
        <f>CONCATENATE(referentes!W832,"(",referentes!T832,")")</f>
        <v>Las Quintas(Quintas)</v>
      </c>
      <c r="AH566" s="219">
        <f>referentes!S832</f>
        <v>44615</v>
      </c>
    </row>
    <row r="567" spans="18:34" x14ac:dyDescent="0.2">
      <c r="R567" t="str">
        <f>IF(AND(referentes!S1062&lt;&gt;""    ),(referentes!W1062),"")</f>
        <v>Zona de Recuperación</v>
      </c>
      <c r="Y567" s="188" t="str">
        <f>IF(AND(referentes!U563&lt;&gt;"",          referentes!U563&lt;&gt;96321,    referentes!U563&lt;&gt;96222            ),(referentes!W563),"")</f>
        <v>Puerto Cesar-1</v>
      </c>
      <c r="Z567" s="188">
        <f>referentes!S563</f>
        <v>48471</v>
      </c>
      <c r="AB567">
        <v>561</v>
      </c>
      <c r="AC567" t="str">
        <f t="shared" si="24"/>
        <v>Puerquera</v>
      </c>
      <c r="AD567">
        <f t="shared" si="25"/>
        <v>561</v>
      </c>
      <c r="AE567" t="str">
        <f t="shared" si="26"/>
        <v>X</v>
      </c>
      <c r="AG567" s="218" t="str">
        <f>CONCATENATE(referentes!W833,"(",referentes!T833,")")</f>
        <v>Lucho Guerra(LUCHO)</v>
      </c>
      <c r="AH567" s="219">
        <f>referentes!S833</f>
        <v>41970</v>
      </c>
    </row>
    <row r="568" spans="18:34" x14ac:dyDescent="0.2">
      <c r="R568" t="str">
        <f>IF(AND(referentes!S1040&lt;&gt;""    ),(referentes!W1040),"")</f>
        <v>Zona de Preservación</v>
      </c>
      <c r="Y568" s="188" t="str">
        <f>IF(AND(referentes!U564&lt;&gt;"",          referentes!U564&lt;&gt;96321,    referentes!U564&lt;&gt;96222            ),(referentes!W564),"")</f>
        <v>Puerto España</v>
      </c>
      <c r="Z568" s="188">
        <f>referentes!S564</f>
        <v>45880</v>
      </c>
      <c r="AB568">
        <v>562</v>
      </c>
      <c r="AC568" t="str">
        <f t="shared" si="24"/>
        <v>Puerto Cesar-1</v>
      </c>
      <c r="AD568">
        <f t="shared" si="25"/>
        <v>562</v>
      </c>
      <c r="AE568" t="str">
        <f t="shared" si="26"/>
        <v>X</v>
      </c>
      <c r="AG568" s="218" t="str">
        <f>CONCATENATE(referentes!W834,"(",referentes!T834,")")</f>
        <v>Luna(LUN)</v>
      </c>
      <c r="AH568" s="219">
        <f>referentes!S834</f>
        <v>43442</v>
      </c>
    </row>
    <row r="569" spans="18:34" x14ac:dyDescent="0.2">
      <c r="R569" t="str">
        <f>IF(AND(referentes!S420&lt;&gt;""    ),(referentes!W420),"")</f>
        <v>Cocoplum parcela circular-3</v>
      </c>
      <c r="Y569" s="188" t="str">
        <f>IF(AND(referentes!U565&lt;&gt;"",          referentes!U565&lt;&gt;96321,    referentes!U565&lt;&gt;96222            ),(referentes!W565),"")</f>
        <v>Punta Arenas</v>
      </c>
      <c r="Z569" s="188">
        <f>referentes!S565</f>
        <v>44603</v>
      </c>
      <c r="AB569">
        <v>563</v>
      </c>
      <c r="AC569" t="str">
        <f t="shared" si="24"/>
        <v>Puerto España</v>
      </c>
      <c r="AD569">
        <f t="shared" si="25"/>
        <v>563</v>
      </c>
      <c r="AE569" t="str">
        <f t="shared" si="26"/>
        <v>X</v>
      </c>
      <c r="AG569" s="218" t="str">
        <f>CONCATENATE(referentes!W835,"(",referentes!T835,")")</f>
        <v>MIQUITOS CURAY(MIQUITOS)</v>
      </c>
      <c r="AH569" s="219">
        <f>referentes!S835</f>
        <v>45403</v>
      </c>
    </row>
    <row r="570" spans="18:34" x14ac:dyDescent="0.2">
      <c r="R570" t="str">
        <f>IF(AND(referentes!S988&lt;&gt;""    ),(referentes!W988),"")</f>
        <v>Zona de Preservación</v>
      </c>
      <c r="Y570" s="188" t="str">
        <f>IF(AND(referentes!U566&lt;&gt;"",          referentes!U566&lt;&gt;96321,    referentes!U566&lt;&gt;96222            ),(referentes!W566),"")</f>
        <v>Punta Boqueron</v>
      </c>
      <c r="Z570" s="188">
        <f>referentes!S566</f>
        <v>44621</v>
      </c>
      <c r="AB570">
        <v>564</v>
      </c>
      <c r="AC570" t="str">
        <f t="shared" si="24"/>
        <v>Punta Arenas</v>
      </c>
      <c r="AD570">
        <f t="shared" si="25"/>
        <v>564</v>
      </c>
      <c r="AE570" t="str">
        <f t="shared" si="26"/>
        <v>X</v>
      </c>
      <c r="AG570" s="218" t="str">
        <f>CONCATENATE(referentes!W836,"(",referentes!T836,")")</f>
        <v>ML(ZP1)</v>
      </c>
      <c r="AH570" s="219">
        <f>referentes!S836</f>
        <v>43698</v>
      </c>
    </row>
    <row r="571" spans="18:34" x14ac:dyDescent="0.2">
      <c r="R571" t="str">
        <f>IF(AND(referentes!S989&lt;&gt;""    ),(referentes!W989),"")</f>
        <v>Zona de Preservación</v>
      </c>
      <c r="Y571" s="188" t="str">
        <f>IF(AND(referentes!U567&lt;&gt;"",          referentes!U567&lt;&gt;96321,    referentes!U567&lt;&gt;96222            ),(referentes!W567),"")</f>
        <v>Punta Caricari</v>
      </c>
      <c r="Z571" s="188">
        <f>referentes!S567</f>
        <v>43635</v>
      </c>
      <c r="AB571">
        <v>565</v>
      </c>
      <c r="AC571" t="str">
        <f t="shared" si="24"/>
        <v>Punta Boqueron</v>
      </c>
      <c r="AD571">
        <f t="shared" si="25"/>
        <v>565</v>
      </c>
      <c r="AE571" t="str">
        <f t="shared" si="26"/>
        <v>X</v>
      </c>
      <c r="AG571" s="218" t="str">
        <f>CONCATENATE(referentes!W837,"(",referentes!T837,")")</f>
        <v>Mallorquin Playa(MallorqP)</v>
      </c>
      <c r="AH571" s="219">
        <f>referentes!S837</f>
        <v>45167</v>
      </c>
    </row>
    <row r="572" spans="18:34" x14ac:dyDescent="0.2">
      <c r="R572" t="str">
        <f>IF(AND(referentes!S761&lt;&gt;""    ),(referentes!W761),"")</f>
        <v>Ciénaga Manzanillo B</v>
      </c>
      <c r="Y572" s="188" t="str">
        <f>IF(AND(referentes!U568&lt;&gt;"",          referentes!U568&lt;&gt;96321,    referentes!U568&lt;&gt;96222            ),(referentes!W568),"")</f>
        <v>Punta Caricari</v>
      </c>
      <c r="Z572" s="188">
        <f>referentes!S568</f>
        <v>43773</v>
      </c>
      <c r="AB572">
        <v>566</v>
      </c>
      <c r="AC572" t="str">
        <f t="shared" si="24"/>
        <v>Punta Caricari</v>
      </c>
      <c r="AD572">
        <f t="shared" si="25"/>
        <v>566</v>
      </c>
      <c r="AE572" t="str">
        <f t="shared" si="26"/>
        <v>X</v>
      </c>
      <c r="AG572" s="218" t="str">
        <f>CONCATENATE(referentes!W838,"(",referentes!T838,")")</f>
        <v>Mallorquín(Mallorq)</v>
      </c>
      <c r="AH572" s="219">
        <f>referentes!S838</f>
        <v>45170</v>
      </c>
    </row>
    <row r="573" spans="18:34" x14ac:dyDescent="0.2">
      <c r="R573" t="str">
        <f>IF(AND(referentes!S762&lt;&gt;""    ),(referentes!W762),"")</f>
        <v>Ciénaga Ostional</v>
      </c>
      <c r="Y573" s="188" t="str">
        <f>IF(AND(referentes!U569&lt;&gt;"",          referentes!U569&lt;&gt;96321,    referentes!U569&lt;&gt;96222            ),(referentes!W569),"")</f>
        <v>Punta Cerro -1</v>
      </c>
      <c r="Z573" s="188">
        <f>referentes!S569</f>
        <v>45288</v>
      </c>
      <c r="AB573">
        <v>567</v>
      </c>
      <c r="AC573" t="str">
        <f t="shared" si="24"/>
        <v>Punta Caricari</v>
      </c>
      <c r="AD573">
        <f t="shared" si="25"/>
        <v>567</v>
      </c>
      <c r="AE573" t="str">
        <f t="shared" si="26"/>
        <v>X</v>
      </c>
      <c r="AG573" s="218" t="str">
        <f>CONCATENATE(referentes!W839,"(",referentes!T839,")")</f>
        <v>Manatiens B(MANB)</v>
      </c>
      <c r="AH573" s="219">
        <f>referentes!S839</f>
        <v>41962</v>
      </c>
    </row>
    <row r="574" spans="18:34" x14ac:dyDescent="0.2">
      <c r="R574" t="str">
        <f>IF(AND(referentes!S763&lt;&gt;""    ),(referentes!W763),"")</f>
        <v>Ciénaga Remedia Pobre</v>
      </c>
      <c r="Y574" s="188" t="str">
        <f>IF(AND(referentes!U570&lt;&gt;"",          referentes!U570&lt;&gt;96321,    referentes!U570&lt;&gt;96222            ),(referentes!W570),"")</f>
        <v>Punta Cerro -2</v>
      </c>
      <c r="Z574" s="188">
        <f>referentes!S570</f>
        <v>45290</v>
      </c>
      <c r="AB574">
        <v>568</v>
      </c>
      <c r="AC574" t="str">
        <f t="shared" si="24"/>
        <v>Punta Cerro -1</v>
      </c>
      <c r="AD574">
        <f t="shared" si="25"/>
        <v>568</v>
      </c>
      <c r="AE574" t="str">
        <f t="shared" si="26"/>
        <v>X</v>
      </c>
      <c r="AG574" s="218" t="str">
        <f>CONCATENATE(referentes!W840,"(",referentes!T840,")")</f>
        <v>Manatíes A(MANA)</v>
      </c>
      <c r="AH574" s="219">
        <f>referentes!S840</f>
        <v>41958</v>
      </c>
    </row>
    <row r="575" spans="18:34" x14ac:dyDescent="0.2">
      <c r="R575" t="str">
        <f>IF(AND(referentes!S905&lt;&gt;""    ),(referentes!W905),"")</f>
        <v>Río Toribio</v>
      </c>
      <c r="Y575" s="188" t="str">
        <f>IF(AND(referentes!U571&lt;&gt;"",          referentes!U571&lt;&gt;96321,    referentes!U571&lt;&gt;96222            ),(referentes!W571),"")</f>
        <v>Punta Cerro -3</v>
      </c>
      <c r="Z575" s="188">
        <f>referentes!S571</f>
        <v>45292</v>
      </c>
      <c r="AB575">
        <v>569</v>
      </c>
      <c r="AC575" t="str">
        <f t="shared" si="24"/>
        <v>Punta Cerro -2</v>
      </c>
      <c r="AD575">
        <f t="shared" si="25"/>
        <v>569</v>
      </c>
      <c r="AE575" t="str">
        <f t="shared" si="26"/>
        <v>X</v>
      </c>
      <c r="AG575" s="218" t="str">
        <f>CONCATENATE(referentes!W841,"(",referentes!T841,")")</f>
        <v>Manatíes Playa (Manat)</v>
      </c>
      <c r="AH575" s="219">
        <f>referentes!S841</f>
        <v>45252</v>
      </c>
    </row>
    <row r="576" spans="18:34" x14ac:dyDescent="0.2">
      <c r="R576" t="str">
        <f>IF(AND(referentes!S760&lt;&gt;""    ),(referentes!W760),"")</f>
        <v xml:space="preserve">Ciénaga Galo </v>
      </c>
      <c r="Y576" s="188" t="str">
        <f>IF(AND(referentes!U572&lt;&gt;"",          referentes!U572&lt;&gt;96321,    referentes!U572&lt;&gt;96222            ),(referentes!W572),"")</f>
        <v>Punta Cerro -4</v>
      </c>
      <c r="Z576" s="188">
        <f>referentes!S572</f>
        <v>45549</v>
      </c>
      <c r="AB576">
        <v>570</v>
      </c>
      <c r="AC576" t="str">
        <f t="shared" si="24"/>
        <v>Punta Cerro -3</v>
      </c>
      <c r="AD576">
        <f t="shared" si="25"/>
        <v>570</v>
      </c>
      <c r="AE576" t="str">
        <f t="shared" si="26"/>
        <v>X</v>
      </c>
      <c r="AG576" s="218" t="str">
        <f>CONCATENATE(referentes!W842,"(",referentes!T842,")")</f>
        <v>Manglar Cispata(MANGLAR_CISPATA)</v>
      </c>
      <c r="AH576" s="219">
        <f>referentes!S842</f>
        <v>56581</v>
      </c>
    </row>
    <row r="577" spans="18:34" x14ac:dyDescent="0.2">
      <c r="R577" t="str">
        <f>IF(AND(referentes!S906&lt;&gt;""    ),(referentes!W906),"")</f>
        <v>SAN ANDRES</v>
      </c>
      <c r="Y577" s="188" t="str">
        <f>IF(AND(referentes!U573&lt;&gt;"",          referentes!U573&lt;&gt;96321,    referentes!U573&lt;&gt;96222            ),(referentes!W573),"")</f>
        <v>Punta Cerro -5</v>
      </c>
      <c r="Z577" s="188">
        <f>referentes!S573</f>
        <v>45551</v>
      </c>
      <c r="AB577">
        <v>571</v>
      </c>
      <c r="AC577" t="str">
        <f t="shared" si="24"/>
        <v>Punta Cerro -4</v>
      </c>
      <c r="AD577">
        <f t="shared" si="25"/>
        <v>571</v>
      </c>
      <c r="AE577" t="str">
        <f t="shared" si="26"/>
        <v>X</v>
      </c>
      <c r="AG577" s="218" t="str">
        <f>CONCATENATE(referentes!W843,"(",referentes!T843,")")</f>
        <v>Manglar de borde 2(MDB2)</v>
      </c>
      <c r="AH577" s="219">
        <f>referentes!S843</f>
        <v>43837</v>
      </c>
    </row>
    <row r="578" spans="18:34" x14ac:dyDescent="0.2">
      <c r="R578" t="str">
        <f>IF(AND(referentes!S250&lt;&gt;""    ),(referentes!W250),"")</f>
        <v>Sena</v>
      </c>
      <c r="Y578" s="188" t="str">
        <f>IF(AND(referentes!U574&lt;&gt;"",          referentes!U574&lt;&gt;96321,    referentes!U574&lt;&gt;96222            ),(referentes!W574),"")</f>
        <v>Punta Cerro -6</v>
      </c>
      <c r="Z578" s="188">
        <f>referentes!S574</f>
        <v>45553</v>
      </c>
      <c r="AB578">
        <v>572</v>
      </c>
      <c r="AC578" t="str">
        <f t="shared" si="24"/>
        <v>Punta Cerro -5</v>
      </c>
      <c r="AD578">
        <f t="shared" si="25"/>
        <v>572</v>
      </c>
      <c r="AE578" t="str">
        <f t="shared" si="26"/>
        <v>X</v>
      </c>
      <c r="AG578" s="218" t="str">
        <f>CONCATENATE(referentes!W844,"(",referentes!T844,")")</f>
        <v>Mangle de Borde(MDB)</v>
      </c>
      <c r="AH578" s="219">
        <f>referentes!S844</f>
        <v>43577</v>
      </c>
    </row>
    <row r="579" spans="18:34" x14ac:dyDescent="0.2">
      <c r="R579" t="str">
        <f>IF(AND(referentes!S247&lt;&gt;""    ),(referentes!W247),"")</f>
        <v>Santa Verónica</v>
      </c>
      <c r="Y579" s="188" t="str">
        <f>IF(AND(referentes!U575&lt;&gt;"",          referentes!U575&lt;&gt;96321,    referentes!U575&lt;&gt;96222            ),(referentes!W575),"")</f>
        <v>Punta Chino -1</v>
      </c>
      <c r="Z579" s="188">
        <f>referentes!S575</f>
        <v>45274</v>
      </c>
      <c r="AB579">
        <v>573</v>
      </c>
      <c r="AC579" t="str">
        <f t="shared" si="24"/>
        <v>Punta Cerro -6</v>
      </c>
      <c r="AD579">
        <f t="shared" si="25"/>
        <v>573</v>
      </c>
      <c r="AE579" t="str">
        <f t="shared" si="26"/>
        <v>X</v>
      </c>
      <c r="AG579" s="218" t="str">
        <f>CONCATENATE(referentes!W845,"(",referentes!T845,")")</f>
        <v>Manzanillo(JPManzanillo)</v>
      </c>
      <c r="AH579" s="219">
        <f>referentes!S845</f>
        <v>44639</v>
      </c>
    </row>
    <row r="580" spans="18:34" x14ac:dyDescent="0.2">
      <c r="R580" t="str">
        <f>IF(AND(referentes!S251&lt;&gt;""    ),(referentes!W251),"")</f>
        <v>Sivirú</v>
      </c>
      <c r="Y580" s="188" t="str">
        <f>IF(AND(referentes!U576&lt;&gt;"",          referentes!U576&lt;&gt;96321,    referentes!U576&lt;&gt;96222            ),(referentes!W576),"")</f>
        <v>Punta Chino -2</v>
      </c>
      <c r="Z580" s="188">
        <f>referentes!S576</f>
        <v>45276</v>
      </c>
      <c r="AB580">
        <v>574</v>
      </c>
      <c r="AC580" t="str">
        <f t="shared" si="24"/>
        <v>Punta Chino -1</v>
      </c>
      <c r="AD580">
        <f t="shared" si="25"/>
        <v>574</v>
      </c>
      <c r="AE580" t="str">
        <f t="shared" si="26"/>
        <v>X</v>
      </c>
      <c r="AG580" s="218" t="str">
        <f>CONCATENATE(referentes!W846,"(",referentes!T846,")")</f>
        <v>Manzanillo(RES_SPSC_MZ-P)</v>
      </c>
      <c r="AH580" s="219">
        <f>referentes!S846</f>
        <v>55340</v>
      </c>
    </row>
    <row r="581" spans="18:34" x14ac:dyDescent="0.2">
      <c r="R581" t="str">
        <f>IF(AND(referentes!S768&lt;&gt;""    ),(referentes!W768),"")</f>
        <v xml:space="preserve">Ciénaga la Caimanera </v>
      </c>
      <c r="Y581" s="188" t="str">
        <f>IF(AND(referentes!U577&lt;&gt;"",          referentes!U577&lt;&gt;96321,    referentes!U577&lt;&gt;96222            ),(referentes!W577),"")</f>
        <v>Punta Chino -3</v>
      </c>
      <c r="Z581" s="188">
        <f>referentes!S577</f>
        <v>45278</v>
      </c>
      <c r="AB581">
        <v>575</v>
      </c>
      <c r="AC581" t="str">
        <f t="shared" si="24"/>
        <v>Punta Chino -2</v>
      </c>
      <c r="AD581">
        <f t="shared" si="25"/>
        <v>575</v>
      </c>
      <c r="AE581" t="str">
        <f t="shared" si="26"/>
        <v>X</v>
      </c>
      <c r="AG581" s="218" t="str">
        <f>CONCATENATE(referentes!W847,"(",referentes!T847,")")</f>
        <v>Matunilla(MATU)</v>
      </c>
      <c r="AH581" s="219">
        <f>referentes!S847</f>
        <v>42002</v>
      </c>
    </row>
    <row r="582" spans="18:34" x14ac:dyDescent="0.2">
      <c r="R582" t="str">
        <f>IF(AND(referentes!S770&lt;&gt;""    ),(referentes!W770),"")</f>
        <v>Costa Verde</v>
      </c>
      <c r="Y582" s="188" t="str">
        <f>IF(AND(referentes!U578&lt;&gt;"",          referentes!U578&lt;&gt;96321,    referentes!U578&lt;&gt;96222            ),(referentes!W578),"")</f>
        <v>Punta Chino -4</v>
      </c>
      <c r="Z582" s="188">
        <f>referentes!S578</f>
        <v>45567</v>
      </c>
      <c r="AB582">
        <v>576</v>
      </c>
      <c r="AC582" t="str">
        <f t="shared" si="24"/>
        <v>Punta Chino -3</v>
      </c>
      <c r="AD582">
        <f t="shared" si="25"/>
        <v>576</v>
      </c>
      <c r="AE582" t="str">
        <f t="shared" si="26"/>
        <v>X</v>
      </c>
      <c r="AG582" s="218" t="str">
        <f>CONCATENATE(referentes!W848,"(",referentes!T848,")")</f>
        <v>Mayapo(MA)</v>
      </c>
      <c r="AH582" s="219">
        <f>referentes!S848</f>
        <v>41121</v>
      </c>
    </row>
    <row r="583" spans="18:34" x14ac:dyDescent="0.2">
      <c r="R583" t="str">
        <f>IF(AND(referentes!S907&lt;&gt;""    ),(referentes!W907),"")</f>
        <v>Salahonda</v>
      </c>
      <c r="Y583" s="188" t="str">
        <f>IF(AND(referentes!U579&lt;&gt;"",          referentes!U579&lt;&gt;96321,    referentes!U579&lt;&gt;96222            ),(referentes!W579),"")</f>
        <v>Punta Chino -5</v>
      </c>
      <c r="Z583" s="188">
        <f>referentes!S579</f>
        <v>45569</v>
      </c>
      <c r="AB583">
        <v>577</v>
      </c>
      <c r="AC583" t="str">
        <f t="shared" si="24"/>
        <v>Punta Chino -4</v>
      </c>
      <c r="AD583">
        <f t="shared" si="25"/>
        <v>577</v>
      </c>
      <c r="AE583" t="str">
        <f t="shared" si="26"/>
        <v>X</v>
      </c>
      <c r="AG583" s="218" t="str">
        <f>CONCATENATE(referentes!W849,"(",referentes!T849,")")</f>
        <v>Muertero(Mtero)</v>
      </c>
      <c r="AH583" s="219">
        <f>referentes!S849</f>
        <v>45582</v>
      </c>
    </row>
    <row r="584" spans="18:34" x14ac:dyDescent="0.2">
      <c r="R584" t="str">
        <f>IF(AND(referentes!S769&lt;&gt;""    ),(referentes!W769),"")</f>
        <v>Concho</v>
      </c>
      <c r="Y584" s="188" t="str">
        <f>IF(AND(referentes!U580&lt;&gt;"",          referentes!U580&lt;&gt;96321,    referentes!U580&lt;&gt;96222            ),(referentes!W580),"")</f>
        <v>Punta Chino -6</v>
      </c>
      <c r="Z584" s="188">
        <f>referentes!S580</f>
        <v>45571</v>
      </c>
      <c r="AB584">
        <v>578</v>
      </c>
      <c r="AC584" t="str">
        <f t="shared" ref="AC584:AC647" si="27">IF(Y583="",0,Y583)</f>
        <v>Punta Chino -5</v>
      </c>
      <c r="AD584">
        <f t="shared" ref="AD584:AD647" si="28">IF(AC584=0,MAX($AB$7:$AB$1135)+1,AB584)</f>
        <v>578</v>
      </c>
      <c r="AE584" t="str">
        <f t="shared" ref="AE584:AE647" si="29">IFERROR(VLOOKUP(SMALL($AD$7:$AD$1135,AB584),$AB$7:$AD$1135,2,FALSE),"X")</f>
        <v>X</v>
      </c>
      <c r="AG584" s="218" t="str">
        <f>CONCATENATE(referentes!W850,"(",referentes!T850,")")</f>
        <v>Musichi Salida Parche SO(SPSO)</v>
      </c>
      <c r="AH584" s="219">
        <f>referentes!S850</f>
        <v>43822</v>
      </c>
    </row>
    <row r="585" spans="18:34" x14ac:dyDescent="0.2">
      <c r="R585" t="str">
        <f>IF(AND(referentes!S248&lt;&gt;""    ),(referentes!W248),"")</f>
        <v>Sector Occidental Aeropuerto;SAI</v>
      </c>
      <c r="Y585" s="188" t="str">
        <f>IF(AND(referentes!U581&lt;&gt;"",          referentes!U581&lt;&gt;96321,    referentes!U581&lt;&gt;96222            ),(referentes!W581),"")</f>
        <v>Punta Coquito</v>
      </c>
      <c r="Z585" s="188">
        <f>referentes!S581</f>
        <v>48403</v>
      </c>
      <c r="AB585">
        <v>579</v>
      </c>
      <c r="AC585" t="str">
        <f t="shared" si="27"/>
        <v>Punta Chino -6</v>
      </c>
      <c r="AD585">
        <f t="shared" si="28"/>
        <v>579</v>
      </c>
      <c r="AE585" t="str">
        <f t="shared" si="29"/>
        <v>X</v>
      </c>
      <c r="AG585" s="218" t="str">
        <f>CONCATENATE(referentes!W851,"(",referentes!T851,")")</f>
        <v>Málaga(MV)</v>
      </c>
      <c r="AH585" s="219">
        <f>referentes!S851</f>
        <v>45873</v>
      </c>
    </row>
    <row r="586" spans="18:34" x14ac:dyDescent="0.2">
      <c r="R586" t="str">
        <f>IF(AND(referentes!S547&lt;&gt;""    ),(referentes!W547),"")</f>
        <v>Pantano el Eneal</v>
      </c>
      <c r="Y586" s="188" t="str">
        <f>IF(AND(referentes!U582&lt;&gt;"",          referentes!U582&lt;&gt;96321,    referentes!U582&lt;&gt;96222            ),(referentes!W582),"")</f>
        <v>Punta Coquito</v>
      </c>
      <c r="Z586" s="188">
        <f>referentes!S582</f>
        <v>48683</v>
      </c>
      <c r="AB586">
        <v>580</v>
      </c>
      <c r="AC586" t="str">
        <f t="shared" si="27"/>
        <v>Punta Coquito</v>
      </c>
      <c r="AD586">
        <f t="shared" si="28"/>
        <v>580</v>
      </c>
      <c r="AE586" t="str">
        <f t="shared" si="29"/>
        <v>X</v>
      </c>
      <c r="AG586" s="218" t="str">
        <f>CONCATENATE(referentes!W852,"(",referentes!T852,")")</f>
        <v>Old Point -1(OP)</v>
      </c>
      <c r="AH586" s="219">
        <f>referentes!S852</f>
        <v>41462</v>
      </c>
    </row>
    <row r="587" spans="18:34" x14ac:dyDescent="0.2">
      <c r="R587" t="str">
        <f>IF(AND(referentes!S212&lt;&gt;""    ),(referentes!W212),"")</f>
        <v>Piliza</v>
      </c>
      <c r="Y587" s="188" t="str">
        <f>IF(AND(referentes!U583&lt;&gt;"",          referentes!U583&lt;&gt;96321,    referentes!U583&lt;&gt;96222            ),(referentes!W583),"")</f>
        <v>Punta Seca</v>
      </c>
      <c r="Z587" s="188">
        <f>referentes!S583</f>
        <v>44400</v>
      </c>
      <c r="AB587">
        <v>581</v>
      </c>
      <c r="AC587" t="str">
        <f t="shared" si="27"/>
        <v>Punta Coquito</v>
      </c>
      <c r="AD587">
        <f t="shared" si="28"/>
        <v>581</v>
      </c>
      <c r="AE587" t="str">
        <f t="shared" si="29"/>
        <v>X</v>
      </c>
      <c r="AG587" s="218" t="str">
        <f>CONCATENATE(referentes!W853,"(",referentes!T853,")")</f>
        <v>Old Town Borde(RES_SPSC_OT-B)</v>
      </c>
      <c r="AH587" s="219">
        <f>referentes!S853</f>
        <v>55341</v>
      </c>
    </row>
    <row r="588" spans="18:34" x14ac:dyDescent="0.2">
      <c r="R588" t="str">
        <f>IF(AND(referentes!S463&lt;&gt;""    ),(referentes!W463),"")</f>
        <v xml:space="preserve">Estero Zapallo </v>
      </c>
      <c r="Y588" s="188" t="str">
        <f>IF(AND(referentes!U584&lt;&gt;"",          referentes!U584&lt;&gt;96321,    referentes!U584&lt;&gt;96222            ),(referentes!W584),"")</f>
        <v>Punta Seca -2</v>
      </c>
      <c r="Z588" s="188">
        <f>referentes!S584</f>
        <v>44436</v>
      </c>
      <c r="AB588">
        <v>582</v>
      </c>
      <c r="AC588" t="str">
        <f t="shared" si="27"/>
        <v>Punta Seca</v>
      </c>
      <c r="AD588">
        <f t="shared" si="28"/>
        <v>582</v>
      </c>
      <c r="AE588" t="str">
        <f t="shared" si="29"/>
        <v>X</v>
      </c>
      <c r="AG588" s="218" t="str">
        <f>CONCATENATE(referentes!W854,"(",referentes!T854,")")</f>
        <v>Old Town Cuenca(RES_SPSC_OT-C)</v>
      </c>
      <c r="AH588" s="219">
        <f>referentes!S854</f>
        <v>55342</v>
      </c>
    </row>
    <row r="589" spans="18:34" x14ac:dyDescent="0.2">
      <c r="R589" t="str">
        <f>IF(AND(referentes!S666&lt;&gt;""    ),(referentes!W666),"")</f>
        <v>Aperturas Canal Clarin- Restauración</v>
      </c>
      <c r="Y589" s="188" t="str">
        <f>IF(AND(referentes!U585&lt;&gt;"",          referentes!U585&lt;&gt;96321,    referentes!U585&lt;&gt;96222            ),(referentes!W585),"")</f>
        <v>Punta de las Vacas-1</v>
      </c>
      <c r="Z589" s="188">
        <f>referentes!S585</f>
        <v>48432</v>
      </c>
      <c r="AB589">
        <v>583</v>
      </c>
      <c r="AC589" t="str">
        <f t="shared" si="27"/>
        <v>Punta Seca -2</v>
      </c>
      <c r="AD589">
        <f t="shared" si="28"/>
        <v>583</v>
      </c>
      <c r="AE589" t="str">
        <f t="shared" si="29"/>
        <v>X</v>
      </c>
      <c r="AG589" s="218" t="str">
        <f>CONCATENATE(referentes!W855,"(",referentes!T855,")")</f>
        <v>PASACABALLOS(CABALLOS)</v>
      </c>
      <c r="AH589" s="219">
        <f>referentes!S855</f>
        <v>45390</v>
      </c>
    </row>
    <row r="590" spans="18:34" x14ac:dyDescent="0.2">
      <c r="R590" t="str">
        <f>IF(AND(referentes!S1257&lt;&gt;""    ),(referentes!W1257),"")</f>
        <v/>
      </c>
      <c r="Y590" s="188" t="str">
        <f>IF(AND(referentes!U586&lt;&gt;"",          referentes!U586&lt;&gt;96321,    referentes!U586&lt;&gt;96222            ),(referentes!W586),"")</f>
        <v>Punta_Coco</v>
      </c>
      <c r="Z590" s="188">
        <f>referentes!S586</f>
        <v>45494</v>
      </c>
      <c r="AB590">
        <v>584</v>
      </c>
      <c r="AC590" t="str">
        <f t="shared" si="27"/>
        <v>Punta de las Vacas-1</v>
      </c>
      <c r="AD590">
        <f t="shared" si="28"/>
        <v>584</v>
      </c>
      <c r="AE590" t="str">
        <f t="shared" si="29"/>
        <v>X</v>
      </c>
      <c r="AG590" s="218" t="str">
        <f>CONCATENATE(referentes!W856,"(",referentes!T856,")")</f>
        <v>PArcela Pulumana(PPU)</v>
      </c>
      <c r="AH590" s="219">
        <f>referentes!S856</f>
        <v>43589</v>
      </c>
    </row>
    <row r="591" spans="18:34" x14ac:dyDescent="0.2">
      <c r="R591" t="str">
        <f>IF(AND(referentes!S667&lt;&gt;""    ),(referentes!W667),"")</f>
        <v>Ararca</v>
      </c>
      <c r="Y591" s="188" t="str">
        <f>IF(AND(referentes!U587&lt;&gt;"",          referentes!U587&lt;&gt;96321,    referentes!U587&lt;&gt;96222            ),(referentes!W587),"")</f>
        <v>Quebrada Balsadito</v>
      </c>
      <c r="Z591" s="188">
        <f>referentes!S587</f>
        <v>46006</v>
      </c>
      <c r="AB591">
        <v>585</v>
      </c>
      <c r="AC591" t="str">
        <f t="shared" si="27"/>
        <v>Punta_Coco</v>
      </c>
      <c r="AD591">
        <f t="shared" si="28"/>
        <v>585</v>
      </c>
      <c r="AE591" t="str">
        <f t="shared" si="29"/>
        <v>X</v>
      </c>
      <c r="AG591" s="218" t="str">
        <f>CONCATENATE(referentes!W857,"(",referentes!T857,")")</f>
        <v>Palos Ecal(PALOS)</v>
      </c>
      <c r="AH591" s="219">
        <f>referentes!S857</f>
        <v>42110</v>
      </c>
    </row>
    <row r="592" spans="18:34" x14ac:dyDescent="0.2">
      <c r="R592" t="str">
        <f>IF(AND(referentes!S262&lt;&gt;""    ),(referentes!W262),"")</f>
        <v>Tinaja</v>
      </c>
      <c r="Y592" s="188" t="str">
        <f>IF(AND(referentes!U588&lt;&gt;"",          referentes!U588&lt;&gt;96321,    referentes!U588&lt;&gt;96222            ),(referentes!W588),"")</f>
        <v>Quiroga</v>
      </c>
      <c r="Z592" s="188">
        <f>referentes!S588</f>
        <v>45497</v>
      </c>
      <c r="AB592">
        <v>586</v>
      </c>
      <c r="AC592" t="str">
        <f t="shared" si="27"/>
        <v>Quebrada Balsadito</v>
      </c>
      <c r="AD592">
        <f t="shared" si="28"/>
        <v>586</v>
      </c>
      <c r="AE592" t="str">
        <f t="shared" si="29"/>
        <v>X</v>
      </c>
      <c r="AG592" s="218" t="str">
        <f>CONCATENATE(referentes!W858,"(",referentes!T858,")")</f>
        <v>Pantano el Eneal(PE)</v>
      </c>
      <c r="AH592" s="219">
        <f>referentes!S858</f>
        <v>43640</v>
      </c>
    </row>
    <row r="593" spans="18:34" x14ac:dyDescent="0.2">
      <c r="R593" t="str">
        <f>IF(AND(referentes!S263&lt;&gt;""    ),(referentes!W263),"")</f>
        <v>Tinajones</v>
      </c>
      <c r="Y593" s="188" t="str">
        <f>IF(AND(referentes!U589&lt;&gt;"",          referentes!U589&lt;&gt;96321,    referentes!U589&lt;&gt;96222            ),(referentes!W589),"")</f>
        <v>Rincon Norte</v>
      </c>
      <c r="Z593" s="188">
        <f>referentes!S589</f>
        <v>44392</v>
      </c>
      <c r="AB593">
        <v>587</v>
      </c>
      <c r="AC593" t="str">
        <f t="shared" si="27"/>
        <v>Quiroga</v>
      </c>
      <c r="AD593">
        <f t="shared" si="28"/>
        <v>587</v>
      </c>
      <c r="AE593" t="str">
        <f t="shared" si="29"/>
        <v>X</v>
      </c>
      <c r="AG593" s="218" t="str">
        <f>CONCATENATE(referentes!W859,"(",referentes!T859,")")</f>
        <v>Parche SO(PSO)</v>
      </c>
      <c r="AH593" s="219">
        <f>referentes!S859</f>
        <v>43805</v>
      </c>
    </row>
    <row r="594" spans="18:34" x14ac:dyDescent="0.2">
      <c r="R594" t="str">
        <f>IF(AND(referentes!S203&lt;&gt;""    ),(referentes!W203),"")</f>
        <v>PNNCRSB,Isla Tintipan</v>
      </c>
      <c r="Y594" s="188" t="str">
        <f>IF(AND(referentes!U590&lt;&gt;"",          referentes!U590&lt;&gt;96321,    referentes!U590&lt;&gt;96222            ),(referentes!W590),"")</f>
        <v>Rincon Norte -2</v>
      </c>
      <c r="Z594" s="188">
        <f>referentes!S590</f>
        <v>44432</v>
      </c>
      <c r="AB594">
        <v>588</v>
      </c>
      <c r="AC594" t="str">
        <f t="shared" si="27"/>
        <v>Rincon Norte</v>
      </c>
      <c r="AD594">
        <f t="shared" si="28"/>
        <v>588</v>
      </c>
      <c r="AE594" t="str">
        <f t="shared" si="29"/>
        <v>X</v>
      </c>
      <c r="AG594" s="218" t="str">
        <f>CONCATENATE(referentes!W860,"(",referentes!T860,")")</f>
        <v>Parte baja Río Chorí(Pabarc)</v>
      </c>
      <c r="AH594" s="219">
        <f>referentes!S860</f>
        <v>45246</v>
      </c>
    </row>
    <row r="595" spans="18:34" x14ac:dyDescent="0.2">
      <c r="R595" t="str">
        <f>IF(AND(referentes!S854&lt;&gt;""    ),(referentes!W854),"")</f>
        <v>Old Town Cuenca</v>
      </c>
      <c r="Y595" s="188" t="str">
        <f>IF(AND(referentes!U591&lt;&gt;"",          referentes!U591&lt;&gt;96321,    referentes!U591&lt;&gt;96222            ),(referentes!W591),"")</f>
        <v>Rincon Sur</v>
      </c>
      <c r="Z595" s="188">
        <f>referentes!S591</f>
        <v>44395</v>
      </c>
      <c r="AB595">
        <v>589</v>
      </c>
      <c r="AC595" t="str">
        <f t="shared" si="27"/>
        <v>Rincon Norte -2</v>
      </c>
      <c r="AD595">
        <f t="shared" si="28"/>
        <v>589</v>
      </c>
      <c r="AE595" t="str">
        <f t="shared" si="29"/>
        <v>X</v>
      </c>
      <c r="AG595" s="218" t="str">
        <f>CONCATENATE(referentes!W861,"(",referentes!T861,")")</f>
        <v>Peñitas(PEÑI)</v>
      </c>
      <c r="AH595" s="219">
        <f>referentes!S861</f>
        <v>42125</v>
      </c>
    </row>
    <row r="596" spans="18:34" x14ac:dyDescent="0.2">
      <c r="R596" t="str">
        <f>IF(AND(referentes!S431&lt;&gt;""    ),(referentes!W431),"")</f>
        <v>Don Diego-2</v>
      </c>
      <c r="Y596" s="188" t="str">
        <f>IF(AND(referentes!U592&lt;&gt;"",          referentes!U592&lt;&gt;96321,    referentes!U592&lt;&gt;96222            ),(referentes!W592),"")</f>
        <v>Rincon Sur -2</v>
      </c>
      <c r="Z596" s="188">
        <f>referentes!S592</f>
        <v>44434</v>
      </c>
      <c r="AB596">
        <v>590</v>
      </c>
      <c r="AC596" t="str">
        <f t="shared" si="27"/>
        <v>Rincon Sur</v>
      </c>
      <c r="AD596">
        <f t="shared" si="28"/>
        <v>590</v>
      </c>
      <c r="AE596" t="str">
        <f t="shared" si="29"/>
        <v>X</v>
      </c>
      <c r="AG596" s="218" t="str">
        <f>CONCATENATE(referentes!W862,"(",referentes!T862,")")</f>
        <v>Playa Obregon Bocana Aquiroba(POBA)</v>
      </c>
      <c r="AH596" s="219">
        <f>referentes!S862</f>
        <v>42240</v>
      </c>
    </row>
    <row r="597" spans="18:34" x14ac:dyDescent="0.2">
      <c r="R597" t="str">
        <f>IF(AND(referentes!S509&lt;&gt;""    ),(referentes!W509),"")</f>
        <v>Las Quintas -2</v>
      </c>
      <c r="Y597" s="188" t="str">
        <f>IF(AND(referentes!U593&lt;&gt;"",          referentes!U593&lt;&gt;96321,    referentes!U593&lt;&gt;96222            ),(referentes!W593),"")</f>
        <v>Rinconada -1</v>
      </c>
      <c r="Z597" s="188">
        <f>referentes!S593</f>
        <v>45914</v>
      </c>
      <c r="AB597">
        <v>591</v>
      </c>
      <c r="AC597" t="str">
        <f t="shared" si="27"/>
        <v>Rincon Sur -2</v>
      </c>
      <c r="AD597">
        <f t="shared" si="28"/>
        <v>591</v>
      </c>
      <c r="AE597" t="str">
        <f t="shared" si="29"/>
        <v>X</v>
      </c>
      <c r="AG597" s="218" t="str">
        <f>CONCATENATE(referentes!W863,"(",referentes!T863,")")</f>
        <v>Playa Obregon Bocana Rio Guapi(PORG)</v>
      </c>
      <c r="AH597" s="219">
        <f>referentes!S863</f>
        <v>42233</v>
      </c>
    </row>
    <row r="598" spans="18:34" x14ac:dyDescent="0.2">
      <c r="R598" t="str">
        <f>IF(AND(referentes!S839&lt;&gt;""    ),(referentes!W839),"")</f>
        <v>Manatiens B</v>
      </c>
      <c r="Y598" s="188" t="str">
        <f>IF(AND(referentes!U594&lt;&gt;"",          referentes!U594&lt;&gt;96321,    referentes!U594&lt;&gt;96222            ),(referentes!W594),"")</f>
        <v>Rinconada -2</v>
      </c>
      <c r="Z598" s="188">
        <f>referentes!S594</f>
        <v>45916</v>
      </c>
      <c r="AB598">
        <v>592</v>
      </c>
      <c r="AC598" t="str">
        <f t="shared" si="27"/>
        <v>Rinconada -1</v>
      </c>
      <c r="AD598">
        <f t="shared" si="28"/>
        <v>592</v>
      </c>
      <c r="AE598" t="str">
        <f t="shared" si="29"/>
        <v>X</v>
      </c>
      <c r="AG598" s="218" t="str">
        <f>CONCATENATE(referentes!W864,"(",referentes!T864,")")</f>
        <v>Playa Sofía(PSOFIA)</v>
      </c>
      <c r="AH598" s="219">
        <f>referentes!S864</f>
        <v>45480</v>
      </c>
    </row>
    <row r="599" spans="18:34" x14ac:dyDescent="0.2">
      <c r="R599" t="str">
        <f>IF(AND(referentes!S857&lt;&gt;""    ),(referentes!W857),"")</f>
        <v>Palos Ecal</v>
      </c>
      <c r="Y599" s="188" t="str">
        <f>IF(AND(referentes!U595&lt;&gt;"",          referentes!U595&lt;&gt;96321,    referentes!U595&lt;&gt;96222            ),(referentes!W595),"")</f>
        <v>Rinconada -3</v>
      </c>
      <c r="Z599" s="188">
        <f>referentes!S595</f>
        <v>45920</v>
      </c>
      <c r="AB599">
        <v>593</v>
      </c>
      <c r="AC599" t="str">
        <f t="shared" si="27"/>
        <v>Rinconada -2</v>
      </c>
      <c r="AD599">
        <f t="shared" si="28"/>
        <v>593</v>
      </c>
      <c r="AE599" t="str">
        <f t="shared" si="29"/>
        <v>X</v>
      </c>
      <c r="AG599" s="218" t="str">
        <f>CONCATENATE(referentes!W865,"(",referentes!T865,")")</f>
        <v>Playita(Ply)</v>
      </c>
      <c r="AH599" s="219">
        <f>referentes!S865</f>
        <v>46000</v>
      </c>
    </row>
    <row r="600" spans="18:34" x14ac:dyDescent="0.2">
      <c r="R600" t="str">
        <f>IF(AND(referentes!S858&lt;&gt;""    ),(referentes!W858),"")</f>
        <v>Pantano el Eneal</v>
      </c>
      <c r="Y600" s="188" t="str">
        <f>IF(AND(referentes!U596&lt;&gt;"",          referentes!U596&lt;&gt;96321,    referentes!U596&lt;&gt;96222            ),(referentes!W596),"")</f>
        <v>Rio Ancachi</v>
      </c>
      <c r="Z600" s="188">
        <f>referentes!S596</f>
        <v>45086</v>
      </c>
      <c r="AB600">
        <v>594</v>
      </c>
      <c r="AC600" t="str">
        <f t="shared" si="27"/>
        <v>Rinconada -3</v>
      </c>
      <c r="AD600">
        <f t="shared" si="28"/>
        <v>594</v>
      </c>
      <c r="AE600" t="str">
        <f t="shared" si="29"/>
        <v>X</v>
      </c>
      <c r="AG600" s="218" t="str">
        <f>CONCATENATE(referentes!W866,"(",referentes!T866,")")</f>
        <v>Pozos Colorados(PZC)</v>
      </c>
      <c r="AH600" s="219">
        <f>referentes!S866</f>
        <v>40992</v>
      </c>
    </row>
    <row r="601" spans="18:34" x14ac:dyDescent="0.2">
      <c r="R601">
        <f>IF(AND(referentes!S937&lt;&gt;""    ),(referentes!W937),"")</f>
        <v>0</v>
      </c>
      <c r="Y601" s="188" t="str">
        <f>IF(AND(referentes!U597&lt;&gt;"",          referentes!U597&lt;&gt;96321,    referentes!U597&lt;&gt;96222            ),(referentes!W597),"")</f>
        <v>Rio Caimán Nuevo-1</v>
      </c>
      <c r="Z601" s="188">
        <f>referentes!S597</f>
        <v>48446</v>
      </c>
      <c r="AB601">
        <v>595</v>
      </c>
      <c r="AC601" t="str">
        <f t="shared" si="27"/>
        <v>Rio Ancachi</v>
      </c>
      <c r="AD601">
        <f t="shared" si="28"/>
        <v>595</v>
      </c>
      <c r="AE601" t="str">
        <f t="shared" si="29"/>
        <v>X</v>
      </c>
      <c r="AG601" s="218" t="str">
        <f>CONCATENATE(referentes!W867,"(",referentes!T867,")")</f>
        <v>Pueblo Viejo(PVIE)</v>
      </c>
      <c r="AH601" s="219">
        <f>referentes!S867</f>
        <v>41000</v>
      </c>
    </row>
    <row r="602" spans="18:34" x14ac:dyDescent="0.2">
      <c r="R602" t="str">
        <f>IF(AND(referentes!S938&lt;&gt;""    ),(referentes!W938),"")</f>
        <v>CARIBE CONTINENTAL</v>
      </c>
      <c r="Y602" s="188" t="str">
        <f>IF(AND(referentes!U598&lt;&gt;"",          referentes!U598&lt;&gt;96321,    referentes!U598&lt;&gt;96222            ),(referentes!W598),"")</f>
        <v>Rio Caimán Viejo</v>
      </c>
      <c r="Z602" s="188">
        <f>referentes!S598</f>
        <v>48440</v>
      </c>
      <c r="AB602">
        <v>596</v>
      </c>
      <c r="AC602" t="str">
        <f t="shared" si="27"/>
        <v>Rio Caimán Nuevo-1</v>
      </c>
      <c r="AD602">
        <f t="shared" si="28"/>
        <v>596</v>
      </c>
      <c r="AE602" t="str">
        <f t="shared" si="29"/>
        <v>X</v>
      </c>
      <c r="AG602" s="218" t="str">
        <f>CONCATENATE(referentes!W868,"(",referentes!T868,")")</f>
        <v>Puerquera(PUER)</v>
      </c>
      <c r="AH602" s="219">
        <f>referentes!S868</f>
        <v>42106</v>
      </c>
    </row>
    <row r="603" spans="18:34" x14ac:dyDescent="0.2">
      <c r="R603" t="str">
        <f>IF(AND(referentes!S1234&lt;&gt;""    ),(referentes!W1234),"")</f>
        <v/>
      </c>
      <c r="Y603" s="188" t="str">
        <f>IF(AND(referentes!U599&lt;&gt;"",          referentes!U599&lt;&gt;96321,    referentes!U599&lt;&gt;96222            ),(referentes!W599),"")</f>
        <v>Rio Chorí</v>
      </c>
      <c r="Z603" s="188">
        <f>referentes!S599</f>
        <v>45248</v>
      </c>
      <c r="AB603">
        <v>597</v>
      </c>
      <c r="AC603" t="str">
        <f t="shared" si="27"/>
        <v>Rio Caimán Viejo</v>
      </c>
      <c r="AD603">
        <f t="shared" si="28"/>
        <v>597</v>
      </c>
      <c r="AE603" t="str">
        <f t="shared" si="29"/>
        <v>X</v>
      </c>
      <c r="AG603" s="218" t="str">
        <f>CONCATENATE(referentes!W869,"(",referentes!T869,")")</f>
        <v>Puerto Cesar(Pces)</v>
      </c>
      <c r="AH603" s="219">
        <f>referentes!S869</f>
        <v>48469</v>
      </c>
    </row>
    <row r="604" spans="18:34" x14ac:dyDescent="0.2">
      <c r="R604" t="str">
        <f>IF(AND(referentes!S457&lt;&gt;""    ),(referentes!W457),"")</f>
        <v>Estero Piñal</v>
      </c>
      <c r="Y604" s="188" t="str">
        <f>IF(AND(referentes!U600&lt;&gt;"",          referentes!U600&lt;&gt;96321,    referentes!U600&lt;&gt;96222            ),(referentes!W600),"")</f>
        <v>Rio Saija 3-1</v>
      </c>
      <c r="Z604" s="188">
        <f>referentes!S600</f>
        <v>49591</v>
      </c>
      <c r="AB604">
        <v>598</v>
      </c>
      <c r="AC604" t="str">
        <f t="shared" si="27"/>
        <v>Rio Chorí</v>
      </c>
      <c r="AD604">
        <f t="shared" si="28"/>
        <v>598</v>
      </c>
      <c r="AE604" t="str">
        <f t="shared" si="29"/>
        <v>X</v>
      </c>
      <c r="AG604" s="218" t="str">
        <f>CONCATENATE(referentes!W870,"(",referentes!T870,")")</f>
        <v>Puerto España (SJPE)</v>
      </c>
      <c r="AH604" s="219">
        <f>referentes!S870</f>
        <v>45879</v>
      </c>
    </row>
    <row r="605" spans="18:34" x14ac:dyDescent="0.2">
      <c r="R605" t="str">
        <f>IF(AND(referentes!S709&lt;&gt;""    ),(referentes!W709),"")</f>
        <v>Buritaca 2</v>
      </c>
      <c r="Y605" s="188" t="str">
        <f>IF(AND(referentes!U601&lt;&gt;"",          referentes!U601&lt;&gt;96321,    referentes!U601&lt;&gt;96222            ),(referentes!W601),"")</f>
        <v>Rio Sevilla -1</v>
      </c>
      <c r="Z605" s="188">
        <f>referentes!S601</f>
        <v>45267</v>
      </c>
      <c r="AB605">
        <v>599</v>
      </c>
      <c r="AC605" t="str">
        <f t="shared" si="27"/>
        <v>Rio Saija 3-1</v>
      </c>
      <c r="AD605">
        <f t="shared" si="28"/>
        <v>599</v>
      </c>
      <c r="AE605" t="str">
        <f t="shared" si="29"/>
        <v>X</v>
      </c>
      <c r="AG605" s="218" t="str">
        <f>CONCATENATE(referentes!W871,"(",referentes!T871,")")</f>
        <v>Punta Arenas(Pta Arenas)</v>
      </c>
      <c r="AH605" s="219">
        <f>referentes!S871</f>
        <v>44602</v>
      </c>
    </row>
    <row r="606" spans="18:34" x14ac:dyDescent="0.2">
      <c r="R606" t="str">
        <f>IF(AND(referentes!S357&lt;&gt;""    ),(referentes!W357),"")</f>
        <v>Caño Camaronera -3</v>
      </c>
      <c r="Y606" s="188" t="str">
        <f>IF(AND(referentes!U602&lt;&gt;"",          referentes!U602&lt;&gt;96321,    referentes!U602&lt;&gt;96222            ),(referentes!W602),"")</f>
        <v>Rio Sevilla -2</v>
      </c>
      <c r="Z606" s="188">
        <f>referentes!S602</f>
        <v>45269</v>
      </c>
      <c r="AB606">
        <v>600</v>
      </c>
      <c r="AC606" t="str">
        <f t="shared" si="27"/>
        <v>Rio Sevilla -1</v>
      </c>
      <c r="AD606">
        <f t="shared" si="28"/>
        <v>600</v>
      </c>
      <c r="AE606" t="str">
        <f t="shared" si="29"/>
        <v>X</v>
      </c>
      <c r="AG606" s="218" t="str">
        <f>CONCATENATE(referentes!W872,"(",referentes!T872,")")</f>
        <v>Punta Boquerón(Boquerón)</v>
      </c>
      <c r="AH606" s="219">
        <f>referentes!S872</f>
        <v>44620</v>
      </c>
    </row>
    <row r="607" spans="18:34" x14ac:dyDescent="0.2">
      <c r="R607" t="str">
        <f>IF(AND(referentes!S253&lt;&gt;""    ),(referentes!W253),"")</f>
        <v>Smith Channel</v>
      </c>
      <c r="Y607" s="188" t="str">
        <f>IF(AND(referentes!U603&lt;&gt;"",          referentes!U603&lt;&gt;96321,    referentes!U603&lt;&gt;96222            ),(referentes!W603),"")</f>
        <v>Rio Sevilla -3</v>
      </c>
      <c r="Z607" s="188">
        <f>referentes!S603</f>
        <v>45271</v>
      </c>
      <c r="AB607">
        <v>601</v>
      </c>
      <c r="AC607" t="str">
        <f t="shared" si="27"/>
        <v>Rio Sevilla -2</v>
      </c>
      <c r="AD607">
        <f t="shared" si="28"/>
        <v>601</v>
      </c>
      <c r="AE607" t="str">
        <f t="shared" si="29"/>
        <v>X</v>
      </c>
      <c r="AG607" s="218" t="str">
        <f>CONCATENATE(referentes!W873,"(",referentes!T873,")")</f>
        <v>Punta Caricari(PCC)</v>
      </c>
      <c r="AH607" s="219">
        <f>referentes!S873</f>
        <v>43634</v>
      </c>
    </row>
    <row r="608" spans="18:34" x14ac:dyDescent="0.2">
      <c r="R608" t="str">
        <f>IF(AND(referentes!S1267&lt;&gt;""    ),(referentes!W1267),"")</f>
        <v/>
      </c>
      <c r="Y608" s="188" t="str">
        <f>IF(AND(referentes!U604&lt;&gt;"",          referentes!U604&lt;&gt;96321,    referentes!U604&lt;&gt;96222            ),(referentes!W604),"")</f>
        <v>Rio Toribio-1</v>
      </c>
      <c r="Z608" s="188">
        <f>referentes!S604</f>
        <v>48867</v>
      </c>
      <c r="AB608">
        <v>602</v>
      </c>
      <c r="AC608" t="str">
        <f t="shared" si="27"/>
        <v>Rio Sevilla -3</v>
      </c>
      <c r="AD608">
        <f t="shared" si="28"/>
        <v>602</v>
      </c>
      <c r="AE608" t="str">
        <f t="shared" si="29"/>
        <v>X</v>
      </c>
      <c r="AG608" s="218" t="str">
        <f>CONCATENATE(referentes!W874,"(",referentes!T874,")")</f>
        <v>Punta Cerro(PtaCerro)</v>
      </c>
      <c r="AH608" s="219">
        <f>referentes!S874</f>
        <v>45287</v>
      </c>
    </row>
    <row r="609" spans="18:34" x14ac:dyDescent="0.2">
      <c r="R609" t="str">
        <f>IF(AND(referentes!S1263&lt;&gt;""    ),(referentes!W1263),"")</f>
        <v/>
      </c>
      <c r="Y609" s="188" t="str">
        <f>IF(AND(referentes!U605&lt;&gt;"",          referentes!U605&lt;&gt;96321,    referentes!U605&lt;&gt;96222            ),(referentes!W605),"")</f>
        <v>Rio Toribio-2</v>
      </c>
      <c r="Z609" s="188">
        <f>referentes!S605</f>
        <v>48869</v>
      </c>
      <c r="AB609">
        <v>603</v>
      </c>
      <c r="AC609" t="str">
        <f t="shared" si="27"/>
        <v>Rio Toribio-1</v>
      </c>
      <c r="AD609">
        <f t="shared" si="28"/>
        <v>603</v>
      </c>
      <c r="AE609" t="str">
        <f t="shared" si="29"/>
        <v>X</v>
      </c>
      <c r="AG609" s="218" t="str">
        <f>CONCATENATE(referentes!W875,"(",referentes!T875,")")</f>
        <v>Punta Chino(PtaChino)</v>
      </c>
      <c r="AH609" s="219">
        <f>referentes!S875</f>
        <v>45273</v>
      </c>
    </row>
    <row r="610" spans="18:34" x14ac:dyDescent="0.2">
      <c r="R610" t="str">
        <f>IF(AND(referentes!S1264&lt;&gt;""    ),(referentes!W1264),"")</f>
        <v/>
      </c>
      <c r="Y610" s="188" t="str">
        <f>IF(AND(referentes!U606&lt;&gt;"",          referentes!U606&lt;&gt;96321,    referentes!U606&lt;&gt;96222            ),(referentes!W606),"")</f>
        <v>Rio Toribio-3</v>
      </c>
      <c r="Z610" s="188">
        <f>referentes!S606</f>
        <v>48871</v>
      </c>
      <c r="AB610">
        <v>604</v>
      </c>
      <c r="AC610" t="str">
        <f t="shared" si="27"/>
        <v>Rio Toribio-2</v>
      </c>
      <c r="AD610">
        <f t="shared" si="28"/>
        <v>604</v>
      </c>
      <c r="AE610" t="str">
        <f t="shared" si="29"/>
        <v>X</v>
      </c>
      <c r="AG610" s="218" t="str">
        <f>CONCATENATE(referentes!W876,"(",referentes!T876,")")</f>
        <v>Punta Coquito(Pcoq)</v>
      </c>
      <c r="AH610" s="219">
        <f>referentes!S876</f>
        <v>48682</v>
      </c>
    </row>
    <row r="611" spans="18:34" x14ac:dyDescent="0.2">
      <c r="R611" t="str">
        <f>IF(AND(referentes!S1270&lt;&gt;""    ),(referentes!W1270),"")</f>
        <v/>
      </c>
      <c r="Y611" s="188" t="str">
        <f>IF(AND(referentes!U607&lt;&gt;"",          referentes!U607&lt;&gt;96321,    referentes!U607&lt;&gt;96222            ),(referentes!W607),"")</f>
        <v>Rio Toribio-4</v>
      </c>
      <c r="Z611" s="188">
        <f>referentes!S607</f>
        <v>48873</v>
      </c>
      <c r="AB611">
        <v>605</v>
      </c>
      <c r="AC611" t="str">
        <f t="shared" si="27"/>
        <v>Rio Toribio-3</v>
      </c>
      <c r="AD611">
        <f t="shared" si="28"/>
        <v>605</v>
      </c>
      <c r="AE611" t="str">
        <f t="shared" si="29"/>
        <v>X</v>
      </c>
      <c r="AG611" s="218" t="str">
        <f>CONCATENATE(referentes!W877,"(",referentes!T877,")")</f>
        <v>Punta Seca(PSEC)</v>
      </c>
      <c r="AH611" s="219">
        <f>referentes!S877</f>
        <v>44399</v>
      </c>
    </row>
    <row r="612" spans="18:34" x14ac:dyDescent="0.2">
      <c r="R612" t="str">
        <f>IF(AND(referentes!S192&lt;&gt;""    ),(referentes!W192),"")</f>
        <v>PNNCRSB, Isla Periquito</v>
      </c>
      <c r="Y612" s="188" t="str">
        <f>IF(AND(referentes!U608&lt;&gt;"",          referentes!U608&lt;&gt;96321,    referentes!U608&lt;&gt;96222            ),(referentes!W608),"")</f>
        <v>Rio Toribio-5</v>
      </c>
      <c r="Z612" s="188">
        <f>referentes!S608</f>
        <v>48875</v>
      </c>
      <c r="AB612">
        <v>606</v>
      </c>
      <c r="AC612" t="str">
        <f t="shared" si="27"/>
        <v>Rio Toribio-4</v>
      </c>
      <c r="AD612">
        <f t="shared" si="28"/>
        <v>606</v>
      </c>
      <c r="AE612" t="str">
        <f t="shared" si="29"/>
        <v>X</v>
      </c>
      <c r="AG612" s="218" t="str">
        <f>CONCATENATE(referentes!W878,"(",referentes!T878,")")</f>
        <v>Punta Yarumal(Pyar)</v>
      </c>
      <c r="AH612" s="219">
        <f>referentes!S878</f>
        <v>48438</v>
      </c>
    </row>
    <row r="613" spans="18:34" x14ac:dyDescent="0.2">
      <c r="R613" t="str">
        <f>IF(AND(referentes!S1159&lt;&gt;""    ),(referentes!W1159),"")</f>
        <v>Zona de Uso Sostenible</v>
      </c>
      <c r="Y613" s="188" t="str">
        <f>IF(AND(referentes!U609&lt;&gt;"",          referentes!U609&lt;&gt;96321,    referentes!U609&lt;&gt;96222            ),(referentes!W609),"")</f>
        <v>Rio_Virudo</v>
      </c>
      <c r="Z613" s="188">
        <f>referentes!S609</f>
        <v>42129</v>
      </c>
      <c r="AB613">
        <v>607</v>
      </c>
      <c r="AC613" t="str">
        <f t="shared" si="27"/>
        <v>Rio Toribio-5</v>
      </c>
      <c r="AD613">
        <f t="shared" si="28"/>
        <v>607</v>
      </c>
      <c r="AE613" t="str">
        <f t="shared" si="29"/>
        <v>X</v>
      </c>
      <c r="AG613" s="218" t="str">
        <f>CONCATENATE(referentes!W879,"(",referentes!T879,")")</f>
        <v>Punta de Coco(PCOCO)</v>
      </c>
      <c r="AH613" s="219">
        <f>referentes!S879</f>
        <v>45493</v>
      </c>
    </row>
    <row r="614" spans="18:34" x14ac:dyDescent="0.2">
      <c r="R614" t="str">
        <f>IF(AND(referentes!S375&lt;&gt;""    ),(referentes!W375),"")</f>
        <v>Caño Matuna-2</v>
      </c>
      <c r="Y614" s="188" t="str">
        <f>IF(AND(referentes!U610&lt;&gt;"",          referentes!U610&lt;&gt;96321,    referentes!U610&lt;&gt;96222            ),(referentes!W610),"")</f>
        <v>Río Damaquiel-1</v>
      </c>
      <c r="Z614" s="188">
        <f>referentes!S610</f>
        <v>48464</v>
      </c>
      <c r="AB614">
        <v>608</v>
      </c>
      <c r="AC614" t="str">
        <f t="shared" si="27"/>
        <v>Rio_Virudo</v>
      </c>
      <c r="AD614">
        <f t="shared" si="28"/>
        <v>608</v>
      </c>
      <c r="AE614" t="str">
        <f t="shared" si="29"/>
        <v>X</v>
      </c>
      <c r="AG614" s="218" t="str">
        <f>CONCATENATE(referentes!W880,"(",referentes!T880,")")</f>
        <v>Punta de las Vacas(Pvac)</v>
      </c>
      <c r="AH614" s="219">
        <f>referentes!S880</f>
        <v>48431</v>
      </c>
    </row>
    <row r="615" spans="18:34" x14ac:dyDescent="0.2">
      <c r="R615" t="str">
        <f>IF(AND(referentes!S303&lt;&gt;""    ),(referentes!W303),"")</f>
        <v>Bahía Honda parcela circular-3</v>
      </c>
      <c r="Y615" s="188" t="str">
        <f>IF(AND(referentes!U611&lt;&gt;"",          referentes!U611&lt;&gt;96321,    referentes!U611&lt;&gt;96222            ),(referentes!W611),"")</f>
        <v>Río Damaquiel-2</v>
      </c>
      <c r="Z615" s="188">
        <f>referentes!S611</f>
        <v>48466</v>
      </c>
      <c r="AB615">
        <v>609</v>
      </c>
      <c r="AC615" t="str">
        <f t="shared" si="27"/>
        <v>Río Damaquiel-1</v>
      </c>
      <c r="AD615">
        <f t="shared" si="28"/>
        <v>609</v>
      </c>
      <c r="AE615" t="str">
        <f t="shared" si="29"/>
        <v>X</v>
      </c>
      <c r="AG615" s="218" t="str">
        <f>CONCATENATE(referentes!W881,"(",referentes!T881,")")</f>
        <v>Quebrada Balsadito(QB)</v>
      </c>
      <c r="AH615" s="219">
        <f>referentes!S881</f>
        <v>46005</v>
      </c>
    </row>
    <row r="616" spans="18:34" x14ac:dyDescent="0.2">
      <c r="R616" t="str">
        <f>IF(AND(referentes!S308&lt;&gt;""    ),(referentes!W308),"")</f>
        <v>Bahía La Paila-1</v>
      </c>
      <c r="Y616" s="188" t="str">
        <f>IF(AND(referentes!U612&lt;&gt;"",          referentes!U612&lt;&gt;96321,    referentes!U612&lt;&gt;96222            ),(referentes!W612),"")</f>
        <v>Río Sevilla -4</v>
      </c>
      <c r="Z616" s="188">
        <f>referentes!S612</f>
        <v>45561</v>
      </c>
      <c r="AB616">
        <v>610</v>
      </c>
      <c r="AC616" t="str">
        <f t="shared" si="27"/>
        <v>Río Damaquiel-2</v>
      </c>
      <c r="AD616">
        <f t="shared" si="28"/>
        <v>610</v>
      </c>
      <c r="AE616" t="str">
        <f t="shared" si="29"/>
        <v>X</v>
      </c>
      <c r="AG616" s="218" t="str">
        <f>CONCATENATE(referentes!W882,"(",referentes!T882,")")</f>
        <v>Quiroga(QUIROGA)</v>
      </c>
      <c r="AH616" s="219">
        <f>referentes!S882</f>
        <v>45496</v>
      </c>
    </row>
    <row r="617" spans="18:34" x14ac:dyDescent="0.2">
      <c r="R617" t="str">
        <f>IF(AND(referentes!S488&lt;&gt;""    ),(referentes!W488),"")</f>
        <v>La Boquilla</v>
      </c>
      <c r="Y617" s="188" t="str">
        <f>IF(AND(referentes!U613&lt;&gt;"",          referentes!U613&lt;&gt;96321,    referentes!U613&lt;&gt;96222            ),(referentes!W613),"")</f>
        <v>Río Sevilla -5</v>
      </c>
      <c r="Z617" s="188">
        <f>referentes!S613</f>
        <v>45563</v>
      </c>
      <c r="AB617">
        <v>611</v>
      </c>
      <c r="AC617" t="str">
        <f t="shared" si="27"/>
        <v>Río Sevilla -4</v>
      </c>
      <c r="AD617">
        <f t="shared" si="28"/>
        <v>611</v>
      </c>
      <c r="AE617" t="str">
        <f t="shared" si="29"/>
        <v>X</v>
      </c>
      <c r="AG617" s="218" t="str">
        <f>CONCATENATE(referentes!W883,"(",referentes!T883,")")</f>
        <v>Rincon Norte(RNOR)</v>
      </c>
      <c r="AH617" s="219">
        <f>referentes!S883</f>
        <v>44391</v>
      </c>
    </row>
    <row r="618" spans="18:34" x14ac:dyDescent="0.2">
      <c r="R618" t="str">
        <f>IF(AND(referentes!S489&lt;&gt;""    ),(referentes!W489),"")</f>
        <v>La Calle</v>
      </c>
      <c r="Y618" s="188" t="str">
        <f>IF(AND(referentes!U614&lt;&gt;"",          referentes!U614&lt;&gt;96321,    referentes!U614&lt;&gt;96222            ),(referentes!W614),"")</f>
        <v>Río Sevilla -6</v>
      </c>
      <c r="Z618" s="188">
        <f>referentes!S614</f>
        <v>45565</v>
      </c>
      <c r="AB618">
        <v>612</v>
      </c>
      <c r="AC618" t="str">
        <f t="shared" si="27"/>
        <v>Río Sevilla -5</v>
      </c>
      <c r="AD618">
        <f t="shared" si="28"/>
        <v>612</v>
      </c>
      <c r="AE618" t="str">
        <f t="shared" si="29"/>
        <v>X</v>
      </c>
      <c r="AG618" s="218" t="str">
        <f>CONCATENATE(referentes!W884,"(",referentes!T884,")")</f>
        <v>Rincon Sur (RSUR)</v>
      </c>
      <c r="AH618" s="219">
        <f>referentes!S884</f>
        <v>44394</v>
      </c>
    </row>
    <row r="619" spans="18:34" x14ac:dyDescent="0.2">
      <c r="R619" t="str">
        <f>IF(AND(referentes!S520&lt;&gt;""    ),(referentes!W520),"")</f>
        <v>Mallorquín</v>
      </c>
      <c r="Y619" s="188" t="str">
        <f>IF(AND(referentes!U615&lt;&gt;"",          referentes!U615&lt;&gt;96321,    referentes!U615&lt;&gt;96222            ),(referentes!W615),"")</f>
        <v>S_La Virgen-1</v>
      </c>
      <c r="Z619" s="188">
        <f>referentes!S615</f>
        <v>44630</v>
      </c>
      <c r="AB619">
        <v>613</v>
      </c>
      <c r="AC619" t="str">
        <f t="shared" si="27"/>
        <v>Río Sevilla -6</v>
      </c>
      <c r="AD619">
        <f t="shared" si="28"/>
        <v>613</v>
      </c>
      <c r="AE619" t="str">
        <f t="shared" si="29"/>
        <v>X</v>
      </c>
      <c r="AG619" s="218" t="str">
        <f>CONCATENATE(referentes!W885,"(",referentes!T885,")")</f>
        <v>Rinconada(RIN)</v>
      </c>
      <c r="AH619" s="219">
        <f>referentes!S885</f>
        <v>41400</v>
      </c>
    </row>
    <row r="620" spans="18:34" x14ac:dyDescent="0.2">
      <c r="R620" t="str">
        <f>IF(AND(referentes!S1042&lt;&gt;""    ),(referentes!W1042),"")</f>
        <v>Zona de Preservación</v>
      </c>
      <c r="Y620" s="188" t="str">
        <f>IF(AND(referentes!U616&lt;&gt;"",          referentes!U616&lt;&gt;96321,    referentes!U616&lt;&gt;96222            ),(referentes!W616),"")</f>
        <v>Salahonda -1</v>
      </c>
      <c r="Z620" s="188">
        <f>referentes!S616</f>
        <v>44531</v>
      </c>
      <c r="AB620">
        <v>614</v>
      </c>
      <c r="AC620" t="str">
        <f t="shared" si="27"/>
        <v>S_La Virgen-1</v>
      </c>
      <c r="AD620">
        <f t="shared" si="28"/>
        <v>614</v>
      </c>
      <c r="AE620" t="str">
        <f t="shared" si="29"/>
        <v>X</v>
      </c>
      <c r="AG620" s="218" t="str">
        <f>CONCATENATE(referentes!W886,"(",referentes!T886,")")</f>
        <v>Rinconada(RIN)</v>
      </c>
      <c r="AH620" s="219">
        <f>referentes!S886</f>
        <v>44175</v>
      </c>
    </row>
    <row r="621" spans="18:34" x14ac:dyDescent="0.2">
      <c r="R621" t="str">
        <f>IF(AND(referentes!S1031&lt;&gt;""    ),(referentes!W1031),"")</f>
        <v>Zona de Preservación</v>
      </c>
      <c r="Y621" s="188" t="str">
        <f>IF(AND(referentes!U617&lt;&gt;"",          referentes!U617&lt;&gt;96321,    referentes!U617&lt;&gt;96222            ),(referentes!W617),"")</f>
        <v>Salahonda P-1</v>
      </c>
      <c r="Z621" s="188">
        <f>referentes!S617</f>
        <v>44546</v>
      </c>
      <c r="AB621">
        <v>615</v>
      </c>
      <c r="AC621" t="str">
        <f t="shared" si="27"/>
        <v>Salahonda -1</v>
      </c>
      <c r="AD621">
        <f t="shared" si="28"/>
        <v>615</v>
      </c>
      <c r="AE621" t="str">
        <f t="shared" si="29"/>
        <v>X</v>
      </c>
      <c r="AG621" s="218" t="str">
        <f>CONCATENATE(referentes!W887,"(",referentes!T887,")")</f>
        <v>Rio Toribio - MI(MGTBMON-I)</v>
      </c>
      <c r="AH621" s="219">
        <f>referentes!S887</f>
        <v>55347</v>
      </c>
    </row>
    <row r="622" spans="18:34" x14ac:dyDescent="0.2">
      <c r="R622" t="str">
        <f>IF(AND(referentes!S471&lt;&gt;""    ),(referentes!W471),"")</f>
        <v>Humanes Mar</v>
      </c>
      <c r="Y622" s="188" t="str">
        <f>IF(AND(referentes!U618&lt;&gt;"",          referentes!U618&lt;&gt;96321,    referentes!U618&lt;&gt;96222            ),(referentes!W618),"")</f>
        <v>Salahonda R-2-1</v>
      </c>
      <c r="Z622" s="188">
        <f>referentes!S618</f>
        <v>44557</v>
      </c>
      <c r="AB622">
        <v>616</v>
      </c>
      <c r="AC622" t="str">
        <f t="shared" si="27"/>
        <v>Salahonda P-1</v>
      </c>
      <c r="AD622">
        <f t="shared" si="28"/>
        <v>616</v>
      </c>
      <c r="AE622" t="str">
        <f t="shared" si="29"/>
        <v>X</v>
      </c>
      <c r="AG622" s="218" t="str">
        <f>CONCATENATE(referentes!W888,"(",referentes!T888,")")</f>
        <v>Rio Toribio - MII(MGTBMON-II)</v>
      </c>
      <c r="AH622" s="219">
        <f>referentes!S888</f>
        <v>55348</v>
      </c>
    </row>
    <row r="623" spans="18:34" x14ac:dyDescent="0.2">
      <c r="R623" t="str">
        <f>IF(AND(referentes!S525&lt;&gt;""    ),(referentes!W525),"")</f>
        <v>Manatíes Playa</v>
      </c>
      <c r="Y623" s="188" t="str">
        <f>IF(AND(referentes!U619&lt;&gt;"",          referentes!U619&lt;&gt;96321,    referentes!U619&lt;&gt;96222            ),(referentes!W619),"")</f>
        <v>Salitral el Garzal</v>
      </c>
      <c r="Z623" s="188">
        <f>referentes!S619</f>
        <v>44419</v>
      </c>
      <c r="AB623">
        <v>617</v>
      </c>
      <c r="AC623" t="str">
        <f t="shared" si="27"/>
        <v>Salahonda R-2-1</v>
      </c>
      <c r="AD623">
        <f t="shared" si="28"/>
        <v>617</v>
      </c>
      <c r="AE623" t="str">
        <f t="shared" si="29"/>
        <v>X</v>
      </c>
      <c r="AG623" s="218" t="str">
        <f>CONCATENATE(referentes!W889,"(",referentes!T889,")")</f>
        <v>Rio Toribio - MIII (MGTBMON-III)</v>
      </c>
      <c r="AH623" s="219">
        <f>referentes!S889</f>
        <v>55349</v>
      </c>
    </row>
    <row r="624" spans="18:34" x14ac:dyDescent="0.2">
      <c r="R624" t="str">
        <f>IF(AND(referentes!S472&lt;&gt;""    ),(referentes!W472),"")</f>
        <v>Ingesa</v>
      </c>
      <c r="Y624" s="188" t="str">
        <f>IF(AND(referentes!U620&lt;&gt;"",          referentes!U620&lt;&gt;96321,    referentes!U620&lt;&gt;96222            ),(referentes!W620),"")</f>
        <v>Salitral el Garzal -2</v>
      </c>
      <c r="Z624" s="188">
        <f>referentes!S620</f>
        <v>44444</v>
      </c>
      <c r="AB624">
        <v>618</v>
      </c>
      <c r="AC624" t="str">
        <f t="shared" si="27"/>
        <v>Salitral el Garzal</v>
      </c>
      <c r="AD624">
        <f t="shared" si="28"/>
        <v>618</v>
      </c>
      <c r="AE624" t="str">
        <f t="shared" si="29"/>
        <v>X</v>
      </c>
      <c r="AG624" s="218" t="str">
        <f>CONCATENATE(referentes!W890,"(",referentes!T890,")")</f>
        <v>Rio Toribio - MIV(MGTBMON-IV)</v>
      </c>
      <c r="AH624" s="219">
        <f>referentes!S890</f>
        <v>55350</v>
      </c>
    </row>
    <row r="625" spans="18:34" x14ac:dyDescent="0.2">
      <c r="R625" t="str">
        <f>IF(AND(referentes!S528&lt;&gt;""    ),(referentes!W528),"")</f>
        <v>Manzanillo-1</v>
      </c>
      <c r="Y625" s="188" t="str">
        <f>IF(AND(referentes!U621&lt;&gt;"",          referentes!U621&lt;&gt;96321,    referentes!U621&lt;&gt;96222            ),(referentes!W621),"")</f>
        <v/>
      </c>
      <c r="Z625" s="188">
        <f>referentes!S621</f>
        <v>55554</v>
      </c>
      <c r="AB625">
        <v>619</v>
      </c>
      <c r="AC625" t="str">
        <f t="shared" si="27"/>
        <v>Salitral el Garzal -2</v>
      </c>
      <c r="AD625">
        <f t="shared" si="28"/>
        <v>619</v>
      </c>
      <c r="AE625" t="str">
        <f t="shared" si="29"/>
        <v>X</v>
      </c>
      <c r="AG625" s="218" t="str">
        <f>CONCATENATE(referentes!W891,"(",referentes!T891,")")</f>
        <v>Rio Toribio - MV(MGTBMON-V)</v>
      </c>
      <c r="AH625" s="219">
        <f>referentes!S891</f>
        <v>55351</v>
      </c>
    </row>
    <row r="626" spans="18:34" x14ac:dyDescent="0.2">
      <c r="R626" t="str">
        <f>IF(AND(referentes!S529&lt;&gt;""    ),(referentes!W529),"")</f>
        <v>Matunilla</v>
      </c>
      <c r="Y626" s="188" t="str">
        <f>IF(AND(referentes!U622&lt;&gt;"",          referentes!U622&lt;&gt;96321,    referentes!U622&lt;&gt;96222            ),(referentes!W622),"")</f>
        <v/>
      </c>
      <c r="Z626" s="188">
        <f>referentes!S622</f>
        <v>55555</v>
      </c>
      <c r="AB626">
        <v>620</v>
      </c>
      <c r="AC626">
        <f t="shared" si="27"/>
        <v>0</v>
      </c>
      <c r="AD626">
        <f t="shared" si="28"/>
        <v>1130</v>
      </c>
      <c r="AE626" t="str">
        <f t="shared" si="29"/>
        <v>X</v>
      </c>
      <c r="AG626" s="218" t="str">
        <f>CONCATENATE(referentes!W892,"(",referentes!T892,")")</f>
        <v>Rio Toribio - MVI(MGTBMON-VI)</v>
      </c>
      <c r="AH626" s="219">
        <f>referentes!S892</f>
        <v>55352</v>
      </c>
    </row>
    <row r="627" spans="18:34" x14ac:dyDescent="0.2">
      <c r="R627" t="str">
        <f>IF(AND(referentes!S530&lt;&gt;""    ),(referentes!W530),"")</f>
        <v>Mayapo</v>
      </c>
      <c r="Y627" s="188" t="str">
        <f>IF(AND(referentes!U623&lt;&gt;"",          referentes!U623&lt;&gt;96321,    referentes!U623&lt;&gt;96222            ),(referentes!W623),"")</f>
        <v>Salt Creek-1</v>
      </c>
      <c r="Z627" s="188">
        <f>referentes!S623</f>
        <v>41492</v>
      </c>
      <c r="AB627">
        <v>621</v>
      </c>
      <c r="AC627">
        <f t="shared" si="27"/>
        <v>0</v>
      </c>
      <c r="AD627">
        <f t="shared" si="28"/>
        <v>1130</v>
      </c>
      <c r="AE627" t="str">
        <f t="shared" si="29"/>
        <v>X</v>
      </c>
      <c r="AG627" s="218" t="str">
        <f>CONCATENATE(referentes!W893,"(",referentes!T893,")")</f>
        <v>Rio Virudó(RVIR)</v>
      </c>
      <c r="AH627" s="219">
        <f>referentes!S893</f>
        <v>42126</v>
      </c>
    </row>
    <row r="628" spans="18:34" x14ac:dyDescent="0.2">
      <c r="R628" t="str">
        <f>IF(AND(referentes!S766&lt;&gt;""    ),(referentes!W766),"")</f>
        <v xml:space="preserve">Ciénaga Soledad </v>
      </c>
      <c r="Y628" s="188" t="str">
        <f>IF(AND(referentes!U624&lt;&gt;"",          referentes!U624&lt;&gt;96321,    referentes!U624&lt;&gt;96222            ),(referentes!W624),"")</f>
        <v>Santa Ana</v>
      </c>
      <c r="Z628" s="188">
        <f>referentes!S624</f>
        <v>45848</v>
      </c>
      <c r="AB628">
        <v>622</v>
      </c>
      <c r="AC628" t="str">
        <f t="shared" si="27"/>
        <v>Salt Creek-1</v>
      </c>
      <c r="AD628">
        <f t="shared" si="28"/>
        <v>622</v>
      </c>
      <c r="AE628" t="str">
        <f t="shared" si="29"/>
        <v>X</v>
      </c>
      <c r="AG628" s="218" t="str">
        <f>CONCATENATE(referentes!W894,"(",referentes!T894,")")</f>
        <v>Rio toribio desembocadura - Margen norte (MGTB_Temp-PM1)</v>
      </c>
      <c r="AH628" s="219">
        <f>referentes!S894</f>
        <v>55531</v>
      </c>
    </row>
    <row r="629" spans="18:34" x14ac:dyDescent="0.2">
      <c r="R629" t="str">
        <f>IF(AND(referentes!S844&lt;&gt;""    ),(referentes!W844),"")</f>
        <v>Mangle de Borde</v>
      </c>
      <c r="Y629" s="188" t="str">
        <f>IF(AND(referentes!U625&lt;&gt;"",          referentes!U625&lt;&gt;96321,    referentes!U625&lt;&gt;96222            ),(referentes!W625),"")</f>
        <v>Santa Ana-1</v>
      </c>
      <c r="Z629" s="188">
        <f>referentes!S625</f>
        <v>44500</v>
      </c>
      <c r="AB629">
        <v>623</v>
      </c>
      <c r="AC629" t="str">
        <f t="shared" si="27"/>
        <v>Santa Ana</v>
      </c>
      <c r="AD629">
        <f t="shared" si="28"/>
        <v>623</v>
      </c>
      <c r="AE629" t="str">
        <f t="shared" si="29"/>
        <v>X</v>
      </c>
      <c r="AG629" s="218" t="str">
        <f>CONCATENATE(referentes!W895,"(",referentes!T895,")")</f>
        <v>Rio toribio desembocadura - Margen norte (MGTB_Temp-PM2)</v>
      </c>
      <c r="AH629" s="219">
        <f>referentes!S895</f>
        <v>55532</v>
      </c>
    </row>
    <row r="630" spans="18:34" x14ac:dyDescent="0.2">
      <c r="R630" t="str">
        <f>IF(AND(referentes!S845&lt;&gt;""    ),(referentes!W845),"")</f>
        <v>Manzanillo</v>
      </c>
      <c r="Y630" s="188" t="str">
        <f>IF(AND(referentes!U626&lt;&gt;"",          referentes!U626&lt;&gt;96321,    referentes!U626&lt;&gt;96222            ),(referentes!W626),"")</f>
        <v/>
      </c>
      <c r="Z630" s="188">
        <f>referentes!S626</f>
        <v>55567</v>
      </c>
      <c r="AB630">
        <v>624</v>
      </c>
      <c r="AC630" t="str">
        <f t="shared" si="27"/>
        <v>Santa Ana-1</v>
      </c>
      <c r="AD630">
        <f t="shared" si="28"/>
        <v>624</v>
      </c>
      <c r="AE630" t="str">
        <f t="shared" si="29"/>
        <v>X</v>
      </c>
      <c r="AG630" s="218" t="str">
        <f>CONCATENATE(referentes!W896,"(",referentes!T896,")")</f>
        <v>Rio toribio desembocadura - Margen norte (MGTB_Temp-PM3)</v>
      </c>
      <c r="AH630" s="219">
        <f>referentes!S896</f>
        <v>55533</v>
      </c>
    </row>
    <row r="631" spans="18:34" x14ac:dyDescent="0.2">
      <c r="R631" t="str">
        <f>IF(AND(referentes!S421&lt;&gt;""    ),(referentes!W421),"")</f>
        <v>Cocoplum_B-1</v>
      </c>
      <c r="Y631" s="188" t="str">
        <f>IF(AND(referentes!U627&lt;&gt;"",          referentes!U627&lt;&gt;96321,    referentes!U627&lt;&gt;96222            ),(referentes!W627),"")</f>
        <v/>
      </c>
      <c r="Z631" s="188">
        <f>referentes!S627</f>
        <v>55568</v>
      </c>
      <c r="AB631">
        <v>625</v>
      </c>
      <c r="AC631">
        <f t="shared" si="27"/>
        <v>0</v>
      </c>
      <c r="AD631">
        <f t="shared" si="28"/>
        <v>1130</v>
      </c>
      <c r="AE631" t="str">
        <f t="shared" si="29"/>
        <v>X</v>
      </c>
      <c r="AG631" s="218" t="str">
        <f>CONCATENATE(referentes!W897,"(",referentes!T897,")")</f>
        <v>Rio toribio desembocadura - Margen norte (MGTB_Temp-PM4)</v>
      </c>
      <c r="AH631" s="219">
        <f>referentes!S897</f>
        <v>55534</v>
      </c>
    </row>
    <row r="632" spans="18:34" x14ac:dyDescent="0.2">
      <c r="R632" t="str">
        <f>IF(AND(referentes!S1261&lt;&gt;""    ),(referentes!W1261),"")</f>
        <v/>
      </c>
      <c r="Y632" s="188" t="str">
        <f>IF(AND(referentes!U628&lt;&gt;"",          referentes!U628&lt;&gt;96321,    referentes!U628&lt;&gt;96222            ),(referentes!W628),"")</f>
        <v>Santa Rita -1</v>
      </c>
      <c r="Z632" s="188">
        <f>referentes!S628</f>
        <v>45502</v>
      </c>
      <c r="AB632">
        <v>626</v>
      </c>
      <c r="AC632">
        <f t="shared" si="27"/>
        <v>0</v>
      </c>
      <c r="AD632">
        <f t="shared" si="28"/>
        <v>1130</v>
      </c>
      <c r="AE632" t="str">
        <f t="shared" si="29"/>
        <v>X</v>
      </c>
      <c r="AG632" s="218" t="str">
        <f>CONCATENATE(referentes!W898,"(",referentes!T898,")")</f>
        <v>Río Ancachí(RIAN)</v>
      </c>
      <c r="AH632" s="219">
        <f>referentes!S898</f>
        <v>45085</v>
      </c>
    </row>
    <row r="633" spans="18:34" x14ac:dyDescent="0.2">
      <c r="R633" t="str">
        <f>IF(AND(referentes!S326&lt;&gt;""    ),(referentes!W326),"")</f>
        <v>Bocana</v>
      </c>
      <c r="Y633" s="188" t="str">
        <f>IF(AND(referentes!U629&lt;&gt;"",          referentes!U629&lt;&gt;96321,    referentes!U629&lt;&gt;96222            ),(referentes!W629),"")</f>
        <v>Sevillano -1</v>
      </c>
      <c r="Z633" s="188">
        <f>referentes!S629</f>
        <v>40997</v>
      </c>
      <c r="AB633">
        <v>627</v>
      </c>
      <c r="AC633" t="str">
        <f t="shared" si="27"/>
        <v>Santa Rita -1</v>
      </c>
      <c r="AD633">
        <f t="shared" si="28"/>
        <v>627</v>
      </c>
      <c r="AE633" t="str">
        <f t="shared" si="29"/>
        <v>X</v>
      </c>
      <c r="AG633" s="218" t="str">
        <f>CONCATENATE(referentes!W899,"(",referentes!T899,")")</f>
        <v>Río Damaquiel.(Rdmq)</v>
      </c>
      <c r="AH633" s="219">
        <f>referentes!S899</f>
        <v>48463</v>
      </c>
    </row>
    <row r="634" spans="18:34" x14ac:dyDescent="0.2">
      <c r="R634" t="str">
        <f>IF(AND(referentes!S216&lt;&gt;""    ),(referentes!W216),"")</f>
        <v>Puerto Brisa</v>
      </c>
      <c r="Y634" s="188" t="str">
        <f>IF(AND(referentes!U630&lt;&gt;"",          referentes!U630&lt;&gt;96321,    referentes!U630&lt;&gt;96222            ),(referentes!W630),"")</f>
        <v>Smith Channel -1-1</v>
      </c>
      <c r="Z634" s="188">
        <f>referentes!S630</f>
        <v>41487</v>
      </c>
      <c r="AB634">
        <v>628</v>
      </c>
      <c r="AC634" t="str">
        <f t="shared" si="27"/>
        <v>Sevillano -1</v>
      </c>
      <c r="AD634">
        <f t="shared" si="28"/>
        <v>628</v>
      </c>
      <c r="AE634" t="str">
        <f t="shared" si="29"/>
        <v>X</v>
      </c>
      <c r="AG634" s="218" t="str">
        <f>CONCATENATE(referentes!W900,"(",referentes!T900,")")</f>
        <v>Río Guadualito(Rgua)</v>
      </c>
      <c r="AH634" s="219">
        <f>referentes!S900</f>
        <v>48426</v>
      </c>
    </row>
    <row r="635" spans="18:34" x14ac:dyDescent="0.2">
      <c r="R635" t="str">
        <f>IF(AND(referentes!S309&lt;&gt;""    ),(referentes!W309),"")</f>
        <v>Bahía Marirrio</v>
      </c>
      <c r="Y635" s="188" t="str">
        <f>IF(AND(referentes!U631&lt;&gt;"",          referentes!U631&lt;&gt;96321,    referentes!U631&lt;&gt;96222            ),(referentes!W631),"")</f>
        <v>Smith Channel -1-2</v>
      </c>
      <c r="Z635" s="188">
        <f>referentes!S631</f>
        <v>47758</v>
      </c>
      <c r="AB635">
        <v>629</v>
      </c>
      <c r="AC635" t="str">
        <f t="shared" si="27"/>
        <v>Smith Channel -1-1</v>
      </c>
      <c r="AD635">
        <f t="shared" si="28"/>
        <v>629</v>
      </c>
      <c r="AE635" t="str">
        <f t="shared" si="29"/>
        <v>X</v>
      </c>
      <c r="AG635" s="218" t="str">
        <f>CONCATENATE(referentes!W901,"(",referentes!T901,")")</f>
        <v>Río León(Rleo)</v>
      </c>
      <c r="AH635" s="219">
        <f>referentes!S901</f>
        <v>48400</v>
      </c>
    </row>
    <row r="636" spans="18:34" x14ac:dyDescent="0.2">
      <c r="R636" t="str">
        <f>IF(AND(referentes!S311&lt;&gt;""    ),(referentes!W311),"")</f>
        <v>Balboa</v>
      </c>
      <c r="Y636" s="188" t="str">
        <f>IF(AND(referentes!U632&lt;&gt;"",          referentes!U632&lt;&gt;96321,    referentes!U632&lt;&gt;96222            ),(referentes!W632),"")</f>
        <v>Smith Channel -1-3</v>
      </c>
      <c r="Z636" s="188">
        <f>referentes!S632</f>
        <v>47901</v>
      </c>
      <c r="AB636">
        <v>630</v>
      </c>
      <c r="AC636" t="str">
        <f t="shared" si="27"/>
        <v>Smith Channel -1-2</v>
      </c>
      <c r="AD636">
        <f t="shared" si="28"/>
        <v>630</v>
      </c>
      <c r="AE636" t="str">
        <f t="shared" si="29"/>
        <v>X</v>
      </c>
      <c r="AG636" s="218" t="str">
        <f>CONCATENATE(referentes!W902,"(",referentes!T902,")")</f>
        <v>Río Necocli(Rnec)</v>
      </c>
      <c r="AH636" s="219">
        <f>referentes!S902</f>
        <v>48425</v>
      </c>
    </row>
    <row r="637" spans="18:34" x14ac:dyDescent="0.2">
      <c r="R637" t="str">
        <f>IF(AND(referentes!S193&lt;&gt;""    ),(referentes!W193),"")</f>
        <v>PNNCRSB, Isla Pirata</v>
      </c>
      <c r="Y637" s="188" t="str">
        <f>IF(AND(referentes!U633&lt;&gt;"",          referentes!U633&lt;&gt;96321,    referentes!U633&lt;&gt;96222            ),(referentes!W633),"")</f>
        <v/>
      </c>
      <c r="Z637" s="188">
        <f>referentes!S633</f>
        <v>55546</v>
      </c>
      <c r="AB637">
        <v>631</v>
      </c>
      <c r="AC637" t="str">
        <f t="shared" si="27"/>
        <v>Smith Channel -1-3</v>
      </c>
      <c r="AD637">
        <f t="shared" si="28"/>
        <v>631</v>
      </c>
      <c r="AE637" t="str">
        <f t="shared" si="29"/>
        <v>X</v>
      </c>
      <c r="AG637" s="218" t="str">
        <f>CONCATENATE(referentes!W903,"(",referentes!T903,")")</f>
        <v>Río Sevilla(Sevillla)</v>
      </c>
      <c r="AH637" s="219">
        <f>referentes!S903</f>
        <v>45266</v>
      </c>
    </row>
    <row r="638" spans="18:34" x14ac:dyDescent="0.2">
      <c r="R638" t="str">
        <f>IF(AND(referentes!S188&lt;&gt;""    ),(referentes!W188),"")</f>
        <v>PNNCRSB, Isla India</v>
      </c>
      <c r="Y638" s="188" t="str">
        <f>IF(AND(referentes!U634&lt;&gt;"",          referentes!U634&lt;&gt;96321,    referentes!U634&lt;&gt;96222            ),(referentes!W634),"")</f>
        <v/>
      </c>
      <c r="Z638" s="188">
        <f>referentes!S634</f>
        <v>55558</v>
      </c>
      <c r="AB638">
        <v>632</v>
      </c>
      <c r="AC638">
        <f t="shared" si="27"/>
        <v>0</v>
      </c>
      <c r="AD638">
        <f t="shared" si="28"/>
        <v>1130</v>
      </c>
      <c r="AE638" t="str">
        <f t="shared" si="29"/>
        <v>X</v>
      </c>
      <c r="AG638" s="218" t="str">
        <f>CONCATENATE(referentes!W904,"(",referentes!T904,")")</f>
        <v>Río Suriqui(RSurq)</v>
      </c>
      <c r="AH638" s="219">
        <f>referentes!S904</f>
        <v>48399</v>
      </c>
    </row>
    <row r="639" spans="18:34" x14ac:dyDescent="0.2">
      <c r="R639" t="str">
        <f>IF(AND(referentes!S362&lt;&gt;""    ),(referentes!W362),"")</f>
        <v>Caño El Frances -2</v>
      </c>
      <c r="Y639" s="188" t="str">
        <f>IF(AND(referentes!U635&lt;&gt;"",          referentes!U635&lt;&gt;96321,    referentes!U635&lt;&gt;96222            ),(referentes!W635),"")</f>
        <v/>
      </c>
      <c r="Z639" s="188">
        <f>referentes!S635</f>
        <v>55559</v>
      </c>
      <c r="AB639">
        <v>633</v>
      </c>
      <c r="AC639">
        <f t="shared" si="27"/>
        <v>0</v>
      </c>
      <c r="AD639">
        <f t="shared" si="28"/>
        <v>1130</v>
      </c>
      <c r="AE639" t="str">
        <f t="shared" si="29"/>
        <v>X</v>
      </c>
      <c r="AG639" s="218" t="str">
        <f>CONCATENATE(referentes!W905,"(",referentes!T905,")")</f>
        <v>Río Toribio(Toribio)</v>
      </c>
      <c r="AH639" s="219">
        <f>referentes!S905</f>
        <v>48866</v>
      </c>
    </row>
    <row r="640" spans="18:34" x14ac:dyDescent="0.2">
      <c r="R640" t="str">
        <f>IF(AND(referentes!S363&lt;&gt;""    ),(referentes!W363),"")</f>
        <v>Caño El Nene-1-1</v>
      </c>
      <c r="Y640" s="188" t="str">
        <f>IF(AND(referentes!U636&lt;&gt;"",          referentes!U636&lt;&gt;96321,    referentes!U636&lt;&gt;96222            ),(referentes!W636),"")</f>
        <v/>
      </c>
      <c r="Z640" s="188">
        <f>referentes!S636</f>
        <v>55560</v>
      </c>
      <c r="AB640">
        <v>634</v>
      </c>
      <c r="AC640">
        <f t="shared" si="27"/>
        <v>0</v>
      </c>
      <c r="AD640">
        <f t="shared" si="28"/>
        <v>1130</v>
      </c>
      <c r="AE640" t="str">
        <f t="shared" si="29"/>
        <v>X</v>
      </c>
      <c r="AG640" s="218" t="str">
        <f>CONCATENATE(referentes!W906,"(",referentes!T906,")")</f>
        <v>SAN ANDRES(SANAND)</v>
      </c>
      <c r="AH640" s="219">
        <f>referentes!S906</f>
        <v>45394</v>
      </c>
    </row>
    <row r="641" spans="18:34" x14ac:dyDescent="0.2">
      <c r="R641" t="str">
        <f>IF(AND(referentes!S361&lt;&gt;""    ),(referentes!W361),"")</f>
        <v>Caño Dulce-1</v>
      </c>
      <c r="Y641" s="188" t="str">
        <f>IF(AND(referentes!U637&lt;&gt;"",          referentes!U637&lt;&gt;96321,    referentes!U637&lt;&gt;96222            ),(referentes!W637),"")</f>
        <v>South West Bay -1</v>
      </c>
      <c r="Z641" s="188">
        <f>referentes!S637</f>
        <v>41485</v>
      </c>
      <c r="AB641">
        <v>635</v>
      </c>
      <c r="AC641">
        <f t="shared" si="27"/>
        <v>0</v>
      </c>
      <c r="AD641">
        <f t="shared" si="28"/>
        <v>1130</v>
      </c>
      <c r="AE641" t="str">
        <f t="shared" si="29"/>
        <v>X</v>
      </c>
      <c r="AG641" s="218" t="str">
        <f>CONCATENATE(referentes!W907,"(",referentes!T907,")")</f>
        <v>Salahonda(Salho)</v>
      </c>
      <c r="AH641" s="219">
        <f>referentes!S907</f>
        <v>44549</v>
      </c>
    </row>
    <row r="642" spans="18:34" x14ac:dyDescent="0.2">
      <c r="R642" t="str">
        <f>IF(AND(referentes!S364&lt;&gt;""    ),(referentes!W364),"")</f>
        <v>Caño Grande</v>
      </c>
      <c r="Y642" s="188" t="str">
        <f>IF(AND(referentes!U638&lt;&gt;"",          referentes!U638&lt;&gt;96321,    referentes!U638&lt;&gt;96222            ),(referentes!W638),"")</f>
        <v>South West Bay -2</v>
      </c>
      <c r="Z642" s="188">
        <f>referentes!S638</f>
        <v>49327</v>
      </c>
      <c r="AB642">
        <v>636</v>
      </c>
      <c r="AC642" t="str">
        <f t="shared" si="27"/>
        <v>South West Bay -1</v>
      </c>
      <c r="AD642">
        <f t="shared" si="28"/>
        <v>636</v>
      </c>
      <c r="AE642" t="str">
        <f t="shared" si="29"/>
        <v>X</v>
      </c>
      <c r="AG642" s="218" t="str">
        <f>CONCATENATE(referentes!W908,"(",referentes!T908,")")</f>
        <v>Salahonda(Salho)</v>
      </c>
      <c r="AH642" s="219">
        <f>referentes!S908</f>
        <v>44545</v>
      </c>
    </row>
    <row r="643" spans="18:34" x14ac:dyDescent="0.2">
      <c r="R643" t="str">
        <f>IF(AND(referentes!S874&lt;&gt;""    ),(referentes!W874),"")</f>
        <v>Punta Cerro</v>
      </c>
      <c r="Y643" s="188" t="str">
        <f>IF(AND(referentes!U639&lt;&gt;"",          referentes!U639&lt;&gt;96321,    referentes!U639&lt;&gt;96222            ),(referentes!W639),"")</f>
        <v/>
      </c>
      <c r="Z643" s="188">
        <f>referentes!S639</f>
        <v>55565</v>
      </c>
      <c r="AB643">
        <v>637</v>
      </c>
      <c r="AC643" t="str">
        <f t="shared" si="27"/>
        <v>South West Bay -2</v>
      </c>
      <c r="AD643">
        <f t="shared" si="28"/>
        <v>637</v>
      </c>
      <c r="AE643" t="str">
        <f t="shared" si="29"/>
        <v>X</v>
      </c>
      <c r="AG643" s="218" t="str">
        <f>CONCATENATE(referentes!W909,"(",referentes!T909,")")</f>
        <v>Salahonda(Salho)</v>
      </c>
      <c r="AH643" s="219">
        <f>referentes!S909</f>
        <v>44514</v>
      </c>
    </row>
    <row r="644" spans="18:34" x14ac:dyDescent="0.2">
      <c r="R644" t="str">
        <f>IF(AND(referentes!S875&lt;&gt;""    ),(referentes!W875),"")</f>
        <v>Punta Chino</v>
      </c>
      <c r="Y644" s="188" t="str">
        <f>IF(AND(referentes!U640&lt;&gt;"",          referentes!U640&lt;&gt;96321,    referentes!U640&lt;&gt;96222            ),(referentes!W640),"")</f>
        <v/>
      </c>
      <c r="Z644" s="188">
        <f>referentes!S640</f>
        <v>55566</v>
      </c>
      <c r="AB644">
        <v>638</v>
      </c>
      <c r="AC644">
        <f t="shared" si="27"/>
        <v>0</v>
      </c>
      <c r="AD644">
        <f t="shared" si="28"/>
        <v>1130</v>
      </c>
      <c r="AE644" t="str">
        <f t="shared" si="29"/>
        <v>X</v>
      </c>
      <c r="AG644" s="218" t="str">
        <f>CONCATENATE(referentes!W910,"(",referentes!T910,")")</f>
        <v>Salahonda(Salho)</v>
      </c>
      <c r="AH644" s="219">
        <f>referentes!S910</f>
        <v>44556</v>
      </c>
    </row>
    <row r="645" spans="18:34" x14ac:dyDescent="0.2">
      <c r="R645" t="str">
        <f>IF(AND(referentes!S276&lt;&gt;""    ),(referentes!W276),"")</f>
        <v>Agrosoledad</v>
      </c>
      <c r="Y645" s="188" t="str">
        <f>IF(AND(referentes!U641&lt;&gt;"",          referentes!U641&lt;&gt;96321,    referentes!U641&lt;&gt;96222            ),(referentes!W641),"")</f>
        <v>Tangarrá</v>
      </c>
      <c r="Z645" s="188">
        <f>referentes!S641</f>
        <v>45422</v>
      </c>
      <c r="AB645">
        <v>639</v>
      </c>
      <c r="AC645">
        <f t="shared" si="27"/>
        <v>0</v>
      </c>
      <c r="AD645">
        <f t="shared" si="28"/>
        <v>1130</v>
      </c>
      <c r="AE645" t="str">
        <f t="shared" si="29"/>
        <v>X</v>
      </c>
      <c r="AG645" s="218" t="str">
        <f>CONCATENATE(referentes!W911,"(",referentes!T911,")")</f>
        <v>Salitral el Garzal(SGAR)</v>
      </c>
      <c r="AH645" s="219">
        <f>referentes!S911</f>
        <v>44418</v>
      </c>
    </row>
    <row r="646" spans="18:34" x14ac:dyDescent="0.2">
      <c r="R646" t="str">
        <f>IF(AND(referentes!S1030&lt;&gt;""    ),(referentes!W1030),"")</f>
        <v>Zona de Preservación</v>
      </c>
      <c r="Y646" s="188" t="str">
        <f>IF(AND(referentes!U642&lt;&gt;"",          referentes!U642&lt;&gt;96321,    referentes!U642&lt;&gt;96222            ),(referentes!W642),"")</f>
        <v>Tijó</v>
      </c>
      <c r="Z646" s="188">
        <f>referentes!S642</f>
        <v>42103</v>
      </c>
      <c r="AB646">
        <v>640</v>
      </c>
      <c r="AC646" t="str">
        <f t="shared" si="27"/>
        <v>Tangarrá</v>
      </c>
      <c r="AD646">
        <f t="shared" si="28"/>
        <v>640</v>
      </c>
      <c r="AE646" t="str">
        <f t="shared" si="29"/>
        <v>X</v>
      </c>
      <c r="AG646" s="218" t="str">
        <f>CONCATENATE(referentes!W912,"(",referentes!T912,")")</f>
        <v>Salt Creek(SCRE)</v>
      </c>
      <c r="AH646" s="219">
        <f>referentes!S912</f>
        <v>41491</v>
      </c>
    </row>
    <row r="647" spans="18:34" x14ac:dyDescent="0.2">
      <c r="R647" t="str">
        <f>IF(AND(referentes!S359&lt;&gt;""    ),(referentes!W359),"")</f>
        <v>Caño Corea -1</v>
      </c>
      <c r="Y647" s="188" t="str">
        <f>IF(AND(referentes!U643&lt;&gt;"",          referentes!U643&lt;&gt;96321,    referentes!U643&lt;&gt;96222            ),(referentes!W643),"")</f>
        <v>Timba</v>
      </c>
      <c r="Z647" s="188">
        <f>referentes!S643</f>
        <v>45830</v>
      </c>
      <c r="AB647">
        <v>641</v>
      </c>
      <c r="AC647" t="str">
        <f t="shared" si="27"/>
        <v>Tijó</v>
      </c>
      <c r="AD647">
        <f t="shared" si="28"/>
        <v>641</v>
      </c>
      <c r="AE647" t="str">
        <f t="shared" si="29"/>
        <v>X</v>
      </c>
      <c r="AG647" s="218" t="str">
        <f>CONCATENATE(referentes!W913,"(",referentes!T913,")")</f>
        <v>San Andres de Tumaco(Tuma)</v>
      </c>
      <c r="AH647" s="219">
        <f>referentes!S913</f>
        <v>44486</v>
      </c>
    </row>
    <row r="648" spans="18:34" x14ac:dyDescent="0.2">
      <c r="R648" t="str">
        <f>IF(AND(referentes!S239&lt;&gt;""    ),(referentes!W239),"")</f>
        <v>Salahonda</v>
      </c>
      <c r="Y648" s="188" t="str">
        <f>IF(AND(referentes!U644&lt;&gt;"",          referentes!U644&lt;&gt;96321,    referentes!U644&lt;&gt;96222            ),(referentes!W644),"")</f>
        <v>Totumo Oriental</v>
      </c>
      <c r="Z648" s="188">
        <f>referentes!S644</f>
        <v>45257</v>
      </c>
      <c r="AB648">
        <v>642</v>
      </c>
      <c r="AC648" t="str">
        <f t="shared" ref="AC648:AC711" si="30">IF(Y647="",0,Y647)</f>
        <v>Timba</v>
      </c>
      <c r="AD648">
        <f t="shared" ref="AD648:AD711" si="31">IF(AC648=0,MAX($AB$7:$AB$1135)+1,AB648)</f>
        <v>642</v>
      </c>
      <c r="AE648" t="str">
        <f t="shared" ref="AE648:AE711" si="32">IFERROR(VLOOKUP(SMALL($AD$7:$AD$1135,AB648),$AB$7:$AD$1135,2,FALSE),"X")</f>
        <v>X</v>
      </c>
      <c r="AG648" s="218" t="str">
        <f>CONCATENATE(referentes!W914,"(",referentes!T914,")")</f>
        <v>Santa Ana(Sta-Ana)</v>
      </c>
      <c r="AH648" s="219">
        <f>referentes!S914</f>
        <v>44499</v>
      </c>
    </row>
    <row r="649" spans="18:34" x14ac:dyDescent="0.2">
      <c r="R649" t="str">
        <f>IF(AND(referentes!S235&lt;&gt;""    ),(referentes!W235),"")</f>
        <v>Ríos San Salvador a Negro - Taguara</v>
      </c>
      <c r="Y649" s="188" t="str">
        <f>IF(AND(referentes!U645&lt;&gt;"",          referentes!U645&lt;&gt;96321,    referentes!U645&lt;&gt;96222            ),(referentes!W645),"")</f>
        <v>Totumo Oriental</v>
      </c>
      <c r="Z649" s="188">
        <f>referentes!S645</f>
        <v>45259</v>
      </c>
      <c r="AB649">
        <v>643</v>
      </c>
      <c r="AC649" t="str">
        <f t="shared" si="30"/>
        <v>Totumo Oriental</v>
      </c>
      <c r="AD649">
        <f t="shared" si="31"/>
        <v>643</v>
      </c>
      <c r="AE649" t="str">
        <f t="shared" si="32"/>
        <v>X</v>
      </c>
      <c r="AG649" s="218" t="str">
        <f>CONCATENATE(referentes!W915,"(",referentes!T915,")")</f>
        <v>Santa Ana (RSA)</v>
      </c>
      <c r="AH649" s="219">
        <f>referentes!S915</f>
        <v>45845</v>
      </c>
    </row>
    <row r="650" spans="18:34" x14ac:dyDescent="0.2">
      <c r="R650" t="str">
        <f>IF(AND(referentes!S233&lt;&gt;""    ),(referentes!W233),"")</f>
        <v>Rosario</v>
      </c>
      <c r="Y650" s="188" t="str">
        <f>IF(AND(referentes!U646&lt;&gt;"",          referentes!U646&lt;&gt;96321,    referentes!U646&lt;&gt;96222            ),(referentes!W646),"")</f>
        <v>Travesía</v>
      </c>
      <c r="Z650" s="188">
        <f>referentes!S646</f>
        <v>45511</v>
      </c>
      <c r="AB650">
        <v>644</v>
      </c>
      <c r="AC650" t="str">
        <f t="shared" si="30"/>
        <v>Totumo Oriental</v>
      </c>
      <c r="AD650">
        <f t="shared" si="31"/>
        <v>644</v>
      </c>
      <c r="AE650" t="str">
        <f t="shared" si="32"/>
        <v>X</v>
      </c>
      <c r="AG650" s="218" t="str">
        <f>CONCATENATE(referentes!W916,"(",referentes!T916,")")</f>
        <v>Santa Catalina Borde(RES_SPSC_SC-B)</v>
      </c>
      <c r="AH650" s="219">
        <f>referentes!S916</f>
        <v>55344</v>
      </c>
    </row>
    <row r="651" spans="18:34" x14ac:dyDescent="0.2">
      <c r="R651" t="str">
        <f>IF(AND(referentes!S220&lt;&gt;""    ),(referentes!W220),"")</f>
        <v>Puertobelo</v>
      </c>
      <c r="Y651" s="188" t="str">
        <f>IF(AND(referentes!U647&lt;&gt;"",          referentes!U647&lt;&gt;96321,    referentes!U647&lt;&gt;96222            ),(referentes!W647),"")</f>
        <v>Trujillo</v>
      </c>
      <c r="Z651" s="188">
        <f>referentes!S647</f>
        <v>45400</v>
      </c>
      <c r="AB651">
        <v>645</v>
      </c>
      <c r="AC651" t="str">
        <f t="shared" si="30"/>
        <v>Travesía</v>
      </c>
      <c r="AD651">
        <f t="shared" si="31"/>
        <v>645</v>
      </c>
      <c r="AE651" t="str">
        <f t="shared" si="32"/>
        <v>X</v>
      </c>
      <c r="AG651" s="218" t="str">
        <f>CONCATENATE(referentes!W917,"(",referentes!T917,")")</f>
        <v>Santa Catalina Cuenca(RES_SPSC_SC-C)</v>
      </c>
      <c r="AH651" s="219">
        <f>referentes!S917</f>
        <v>55343</v>
      </c>
    </row>
    <row r="652" spans="18:34" x14ac:dyDescent="0.2">
      <c r="R652" t="str">
        <f>IF(AND(referentes!S229&lt;&gt;""    ),(referentes!W229),"")</f>
        <v>Raposo</v>
      </c>
      <c r="Y652" s="188" t="str">
        <f>IF(AND(referentes!U648&lt;&gt;"",          referentes!U648&lt;&gt;96321,    referentes!U648&lt;&gt;96222            ),(referentes!W648),"")</f>
        <v>Tumaco</v>
      </c>
      <c r="Z652" s="188">
        <f>referentes!S648</f>
        <v>44506</v>
      </c>
      <c r="AB652">
        <v>646</v>
      </c>
      <c r="AC652" t="str">
        <f t="shared" si="30"/>
        <v>Trujillo</v>
      </c>
      <c r="AD652">
        <f t="shared" si="31"/>
        <v>646</v>
      </c>
      <c r="AE652" t="str">
        <f t="shared" si="32"/>
        <v>X</v>
      </c>
      <c r="AG652" s="218" t="str">
        <f>CONCATENATE(referentes!W918,"(",referentes!T918,")")</f>
        <v>Santa Rita(SRITA)</v>
      </c>
      <c r="AH652" s="219">
        <f>referentes!S918</f>
        <v>45501</v>
      </c>
    </row>
    <row r="653" spans="18:34" x14ac:dyDescent="0.2">
      <c r="R653" t="str">
        <f>IF(AND(referentes!S232&lt;&gt;""    ),(referentes!W232),"")</f>
        <v>Rio Toribio</v>
      </c>
      <c r="Y653" s="188" t="str">
        <f>IF(AND(referentes!U649&lt;&gt;"",          referentes!U649&lt;&gt;96321,    referentes!U649&lt;&gt;96222            ),(referentes!W649),"")</f>
        <v>Tumaco -1</v>
      </c>
      <c r="Z653" s="188">
        <f>referentes!S649</f>
        <v>45395</v>
      </c>
      <c r="AB653">
        <v>647</v>
      </c>
      <c r="AC653" t="str">
        <f t="shared" si="30"/>
        <v>Tumaco</v>
      </c>
      <c r="AD653">
        <f t="shared" si="31"/>
        <v>647</v>
      </c>
      <c r="AE653" t="str">
        <f t="shared" si="32"/>
        <v>X</v>
      </c>
      <c r="AG653" s="218" t="str">
        <f>CONCATENATE(referentes!W919,"(",referentes!T919,")")</f>
        <v>Sevillano(SEV)</v>
      </c>
      <c r="AH653" s="219">
        <f>referentes!S919</f>
        <v>40996</v>
      </c>
    </row>
    <row r="654" spans="18:34" x14ac:dyDescent="0.2">
      <c r="R654" t="str">
        <f>IF(AND(referentes!S227&lt;&gt;""    ),(referentes!W227),"")</f>
        <v>Punta del Coco</v>
      </c>
      <c r="Y654" s="188" t="str">
        <f>IF(AND(referentes!U650&lt;&gt;"",          referentes!U650&lt;&gt;96321,    referentes!U650&lt;&gt;96222            ),(referentes!W650),"")</f>
        <v>Ultima Boca</v>
      </c>
      <c r="Z654" s="188">
        <f>referentes!S650</f>
        <v>48762</v>
      </c>
      <c r="AB654">
        <v>648</v>
      </c>
      <c r="AC654" t="str">
        <f t="shared" si="30"/>
        <v>Tumaco -1</v>
      </c>
      <c r="AD654">
        <f t="shared" si="31"/>
        <v>648</v>
      </c>
      <c r="AE654" t="str">
        <f t="shared" si="32"/>
        <v>X</v>
      </c>
      <c r="AG654" s="218" t="str">
        <f>CONCATENATE(referentes!W920,"(",referentes!T920,")")</f>
        <v>Smith Channel(CO)</v>
      </c>
      <c r="AH654" s="219">
        <f>referentes!S920</f>
        <v>41471</v>
      </c>
    </row>
    <row r="655" spans="18:34" x14ac:dyDescent="0.2">
      <c r="R655" t="str">
        <f>IF(AND(referentes!S228&lt;&gt;""    ),(referentes!W228),"")</f>
        <v xml:space="preserve">Quiroga </v>
      </c>
      <c r="Y655" s="188" t="str">
        <f>IF(AND(referentes!U651&lt;&gt;"",          referentes!U651&lt;&gt;96321,    referentes!U651&lt;&gt;96222            ),(referentes!W651),"")</f>
        <v>Valle de los Cangrejos -1</v>
      </c>
      <c r="Z655" s="188">
        <f>referentes!S651</f>
        <v>41390</v>
      </c>
      <c r="AB655">
        <v>649</v>
      </c>
      <c r="AC655" t="str">
        <f t="shared" si="30"/>
        <v>Ultima Boca</v>
      </c>
      <c r="AD655">
        <f t="shared" si="31"/>
        <v>649</v>
      </c>
      <c r="AE655" t="str">
        <f t="shared" si="32"/>
        <v>X</v>
      </c>
      <c r="AG655" s="218" t="str">
        <f>CONCATENATE(referentes!W921,"(",referentes!T921,")")</f>
        <v>Smith Channel(SCH)</v>
      </c>
      <c r="AH655" s="219">
        <f>referentes!S921</f>
        <v>41478</v>
      </c>
    </row>
    <row r="656" spans="18:34" x14ac:dyDescent="0.2">
      <c r="R656" t="str">
        <f>IF(AND(referentes!S241&lt;&gt;""    ),(referentes!W241),"")</f>
        <v>Salt Creek</v>
      </c>
      <c r="Y656" s="188" t="str">
        <f>IF(AND(referentes!U652&lt;&gt;"",          referentes!U652&lt;&gt;96321,    referentes!U652&lt;&gt;96222            ),(referentes!W652),"")</f>
        <v>Valle de los Cangrejos -2</v>
      </c>
      <c r="Z656" s="188">
        <f>referentes!S652</f>
        <v>41392</v>
      </c>
      <c r="AB656">
        <v>650</v>
      </c>
      <c r="AC656" t="str">
        <f t="shared" si="30"/>
        <v>Valle de los Cangrejos -1</v>
      </c>
      <c r="AD656">
        <f t="shared" si="31"/>
        <v>650</v>
      </c>
      <c r="AE656" t="str">
        <f t="shared" si="32"/>
        <v>X</v>
      </c>
      <c r="AG656" s="218" t="str">
        <f>CONCATENATE(referentes!W922,"(",referentes!T922,")")</f>
        <v>South West Bay(SWB)</v>
      </c>
      <c r="AH656" s="219">
        <f>referentes!S922</f>
        <v>41484</v>
      </c>
    </row>
    <row r="657" spans="18:34" x14ac:dyDescent="0.2">
      <c r="R657" t="str">
        <f>IF(AND(referentes!S226&lt;&gt;""    ),(referentes!W226),"")</f>
        <v>Punta Seca</v>
      </c>
      <c r="Y657" s="188" t="str">
        <f>IF(AND(referentes!U653&lt;&gt;"",          referentes!U653&lt;&gt;96321,    referentes!U653&lt;&gt;96222            ),(referentes!W653),"")</f>
        <v>Valle de los Cangrejos -3</v>
      </c>
      <c r="Z657" s="188">
        <f>referentes!S653</f>
        <v>41394</v>
      </c>
      <c r="AB657">
        <v>651</v>
      </c>
      <c r="AC657" t="str">
        <f t="shared" si="30"/>
        <v>Valle de los Cangrejos -2</v>
      </c>
      <c r="AD657">
        <f t="shared" si="31"/>
        <v>651</v>
      </c>
      <c r="AE657" t="str">
        <f t="shared" si="32"/>
        <v>X</v>
      </c>
      <c r="AG657" s="218" t="str">
        <f>CONCATENATE(referentes!W923,"(",referentes!T923,")")</f>
        <v>TRUJILLO(TRUJI)</v>
      </c>
      <c r="AH657" s="219">
        <f>referentes!S923</f>
        <v>45399</v>
      </c>
    </row>
    <row r="658" spans="18:34" x14ac:dyDescent="0.2">
      <c r="R658" t="str">
        <f>IF(AND(referentes!S237&lt;&gt;""    ),(referentes!W237),"")</f>
        <v>SFF CGSM-Lengüeta</v>
      </c>
      <c r="Y658" s="188" t="str">
        <f>IF(AND(referentes!U654&lt;&gt;"",          referentes!U654&lt;&gt;96321,    referentes!U654&lt;&gt;96222            ),(referentes!W654),"")</f>
        <v>Velero</v>
      </c>
      <c r="Z658" s="188">
        <f>referentes!S654</f>
        <v>45519</v>
      </c>
      <c r="AB658">
        <v>652</v>
      </c>
      <c r="AC658" t="str">
        <f t="shared" si="30"/>
        <v>Valle de los Cangrejos -3</v>
      </c>
      <c r="AD658">
        <f t="shared" si="31"/>
        <v>652</v>
      </c>
      <c r="AE658" t="str">
        <f t="shared" si="32"/>
        <v>X</v>
      </c>
      <c r="AG658" s="218" t="str">
        <f>CONCATENATE(referentes!W924,"(",referentes!T924,")")</f>
        <v>Tangarrá(Tangarrá)</v>
      </c>
      <c r="AH658" s="219">
        <f>referentes!S924</f>
        <v>45421</v>
      </c>
    </row>
    <row r="659" spans="18:34" ht="13.5" thickBot="1" x14ac:dyDescent="0.25">
      <c r="R659" t="str">
        <f>IF(AND(referentes!S234&lt;&gt;""    ),(referentes!W234),"")</f>
        <v>Rotura</v>
      </c>
      <c r="Y659" s="188" t="str">
        <f>IF(AND(referentes!U655&lt;&gt;"",          referentes!U655&lt;&gt;96321,    referentes!U655&lt;&gt;96222            ),(referentes!W655),"")</f>
        <v>Velero-1</v>
      </c>
      <c r="Z659" s="188">
        <f>referentes!S655</f>
        <v>45157</v>
      </c>
      <c r="AB659">
        <v>653</v>
      </c>
      <c r="AC659" t="str">
        <f t="shared" si="30"/>
        <v>Velero</v>
      </c>
      <c r="AD659">
        <f t="shared" si="31"/>
        <v>653</v>
      </c>
      <c r="AE659" t="str">
        <f t="shared" si="32"/>
        <v>X</v>
      </c>
      <c r="AG659" s="220" t="str">
        <f>CONCATENATE(referentes!W925,"(",referentes!T925,")")</f>
        <v>Timba(CT)</v>
      </c>
      <c r="AH659" s="221">
        <f>referentes!S925</f>
        <v>45829</v>
      </c>
    </row>
    <row r="660" spans="18:34" x14ac:dyDescent="0.2">
      <c r="R660" t="str">
        <f>IF(AND(referentes!S238&lt;&gt;""    ),(referentes!W238),"")</f>
        <v>SFF CGSM-Occidental</v>
      </c>
      <c r="Y660" s="188" t="str">
        <f>IF(AND(referentes!U656&lt;&gt;"",          referentes!U656&lt;&gt;96321,    referentes!U656&lt;&gt;96222            ),(referentes!W656),"")</f>
        <v/>
      </c>
      <c r="Z660" s="188">
        <f>referentes!S656</f>
        <v>55557</v>
      </c>
      <c r="AB660">
        <v>654</v>
      </c>
      <c r="AC660" t="str">
        <f t="shared" si="30"/>
        <v>Velero-1</v>
      </c>
      <c r="AD660">
        <f t="shared" si="31"/>
        <v>654</v>
      </c>
      <c r="AE660" t="str">
        <f t="shared" si="32"/>
        <v>X</v>
      </c>
      <c r="AH660" s="202"/>
    </row>
    <row r="661" spans="18:34" x14ac:dyDescent="0.2">
      <c r="R661" t="str">
        <f>IF(AND(referentes!S219&lt;&gt;""    ),(referentes!W219),"")</f>
        <v>Puerto Velero</v>
      </c>
      <c r="Y661" s="188" t="str">
        <f>IF(AND(referentes!U657&lt;&gt;"",          referentes!U657&lt;&gt;96321,    referentes!U657&lt;&gt;96222            ),(referentes!W657),"")</f>
        <v>Vía al Mar</v>
      </c>
      <c r="Z661" s="188">
        <f>referentes!S657</f>
        <v>44627</v>
      </c>
      <c r="AB661">
        <v>655</v>
      </c>
      <c r="AC661">
        <f t="shared" si="30"/>
        <v>0</v>
      </c>
      <c r="AD661">
        <f t="shared" si="31"/>
        <v>1130</v>
      </c>
      <c r="AE661" t="str">
        <f t="shared" si="32"/>
        <v>X</v>
      </c>
      <c r="AH661" s="202"/>
    </row>
    <row r="662" spans="18:34" x14ac:dyDescent="0.2">
      <c r="R662" t="str">
        <f>IF(AND(referentes!S222&lt;&gt;""    ),(referentes!W222),"")</f>
        <v>Punta Canoas</v>
      </c>
      <c r="Y662" s="188" t="str">
        <f>IF(AND(referentes!U658&lt;&gt;"",          referentes!U658&lt;&gt;96321,    referentes!U658&lt;&gt;96222            ),(referentes!W658),"")</f>
        <v>Waipare</v>
      </c>
      <c r="Z662" s="188">
        <f>referentes!S658</f>
        <v>45839</v>
      </c>
      <c r="AB662">
        <v>656</v>
      </c>
      <c r="AC662" t="str">
        <f t="shared" si="30"/>
        <v>Vía al Mar</v>
      </c>
      <c r="AD662">
        <f t="shared" si="31"/>
        <v>656</v>
      </c>
      <c r="AE662" t="str">
        <f t="shared" si="32"/>
        <v>X</v>
      </c>
      <c r="AH662" s="202"/>
    </row>
    <row r="663" spans="18:34" x14ac:dyDescent="0.2">
      <c r="R663" t="str">
        <f>IF(AND(referentes!S223&lt;&gt;""    ),(referentes!W223),"")</f>
        <v>Punta Comisario San Bernardo Sector Balsillas  Santa Ana</v>
      </c>
      <c r="Y663" s="188" t="str">
        <f>IF(AND(referentes!U659&lt;&gt;"",          referentes!U659&lt;&gt;96321,    referentes!U659&lt;&gt;96222            ),(referentes!W659),"")</f>
        <v>Yaru-1</v>
      </c>
      <c r="Z663" s="188">
        <f>referentes!S659</f>
        <v>48442</v>
      </c>
      <c r="AB663">
        <v>657</v>
      </c>
      <c r="AC663" t="str">
        <f t="shared" si="30"/>
        <v>Waipare</v>
      </c>
      <c r="AD663">
        <f t="shared" si="31"/>
        <v>657</v>
      </c>
      <c r="AE663" t="str">
        <f t="shared" si="32"/>
        <v>X</v>
      </c>
      <c r="AH663" s="202"/>
    </row>
    <row r="664" spans="18:34" x14ac:dyDescent="0.2">
      <c r="R664" t="str">
        <f>IF(AND(referentes!S225&lt;&gt;""    ),(referentes!W225),"")</f>
        <v>Punta Piedra, Amanzaguapo</v>
      </c>
      <c r="Y664" s="188" t="str">
        <f>IF(AND(referentes!U660&lt;&gt;"",          referentes!U660&lt;&gt;96321,    referentes!U660&lt;&gt;96222            ),(referentes!W660),"")</f>
        <v>Yerbasal -1</v>
      </c>
      <c r="Z664" s="188">
        <f>referentes!S660</f>
        <v>48523</v>
      </c>
      <c r="AB664">
        <v>658</v>
      </c>
      <c r="AC664" t="str">
        <f t="shared" si="30"/>
        <v>Yaru-1</v>
      </c>
      <c r="AD664">
        <f t="shared" si="31"/>
        <v>658</v>
      </c>
      <c r="AE664" t="str">
        <f t="shared" si="32"/>
        <v>X</v>
      </c>
      <c r="AH664" s="202"/>
    </row>
    <row r="665" spans="18:34" x14ac:dyDescent="0.2">
      <c r="R665" t="str">
        <f>IF(AND(referentes!S236&lt;&gt;""    ),(referentes!W236),"")</f>
        <v>SFF CGSM-CentroSur</v>
      </c>
      <c r="Y665" s="188">
        <f>IF(AND(referentes!U661&lt;&gt;"",          referentes!U661&lt;&gt;96321,    referentes!U661&lt;&gt;96222            ),(referentes!W661),"")</f>
        <v>0</v>
      </c>
      <c r="Z665" s="188">
        <f>referentes!S661</f>
        <v>48427</v>
      </c>
      <c r="AB665">
        <v>659</v>
      </c>
      <c r="AC665" t="str">
        <f t="shared" si="30"/>
        <v>Yerbasal -1</v>
      </c>
      <c r="AD665">
        <f t="shared" si="31"/>
        <v>659</v>
      </c>
      <c r="AE665" t="str">
        <f t="shared" si="32"/>
        <v>X</v>
      </c>
      <c r="AH665" s="202"/>
    </row>
    <row r="666" spans="18:34" x14ac:dyDescent="0.2">
      <c r="R666" t="str">
        <f>IF(AND(referentes!S230&lt;&gt;""    ),(referentes!W230),"")</f>
        <v>Rincon</v>
      </c>
      <c r="Y666" s="188" t="str">
        <f>IF(AND(referentes!U662&lt;&gt;"",          referentes!U662&lt;&gt;96321,    referentes!U662&lt;&gt;96222            ),(referentes!W662),"")</f>
        <v/>
      </c>
      <c r="Z666" s="188">
        <f>referentes!S662</f>
        <v>46058</v>
      </c>
      <c r="AB666">
        <v>660</v>
      </c>
      <c r="AC666">
        <f t="shared" si="30"/>
        <v>0</v>
      </c>
      <c r="AD666">
        <f t="shared" si="31"/>
        <v>1130</v>
      </c>
      <c r="AE666" t="str">
        <f t="shared" si="32"/>
        <v>X</v>
      </c>
      <c r="AH666" s="202"/>
    </row>
    <row r="667" spans="18:34" x14ac:dyDescent="0.2">
      <c r="R667" t="str">
        <f>IF(AND(referentes!S221&lt;&gt;""    ),(referentes!W221),"")</f>
        <v>Punta Brava</v>
      </c>
      <c r="Y667" s="188" t="str">
        <f>IF(AND(referentes!U663&lt;&gt;"",          referentes!U663&lt;&gt;96321,    referentes!U663&lt;&gt;96222            ),(referentes!W663),"")</f>
        <v/>
      </c>
      <c r="Z667" s="188">
        <f>referentes!S663</f>
        <v>48732</v>
      </c>
      <c r="AB667">
        <v>661</v>
      </c>
      <c r="AC667">
        <f t="shared" si="30"/>
        <v>0</v>
      </c>
      <c r="AD667">
        <f t="shared" si="31"/>
        <v>1130</v>
      </c>
      <c r="AE667" t="str">
        <f t="shared" si="32"/>
        <v>X</v>
      </c>
      <c r="AH667" s="202"/>
    </row>
    <row r="668" spans="18:34" x14ac:dyDescent="0.2">
      <c r="R668" t="str">
        <f>IF(AND(referentes!S231&lt;&gt;""    ),(referentes!W231),"")</f>
        <v>Rincón Mosquito</v>
      </c>
      <c r="Y668" s="188" t="str">
        <f>IF(AND(referentes!U664&lt;&gt;"",          referentes!U664&lt;&gt;96321,    referentes!U664&lt;&gt;96222            ),(referentes!W664),"")</f>
        <v/>
      </c>
      <c r="Z668" s="188">
        <f>referentes!S664</f>
        <v>42316</v>
      </c>
      <c r="AB668">
        <v>662</v>
      </c>
      <c r="AC668">
        <f t="shared" si="30"/>
        <v>0</v>
      </c>
      <c r="AD668">
        <f t="shared" si="31"/>
        <v>1130</v>
      </c>
      <c r="AE668" t="str">
        <f t="shared" si="32"/>
        <v>X</v>
      </c>
      <c r="AH668" s="202"/>
    </row>
    <row r="669" spans="18:34" x14ac:dyDescent="0.2">
      <c r="R669" t="str">
        <f>IF(AND(referentes!S240&lt;&gt;""    ),(referentes!W240),"")</f>
        <v>Salgar</v>
      </c>
      <c r="Y669" s="188" t="str">
        <f>IF(AND(referentes!U665&lt;&gt;"",          referentes!U665&lt;&gt;96321,    referentes!U665&lt;&gt;96222            ),(referentes!W665),"")</f>
        <v/>
      </c>
      <c r="Z669" s="188">
        <f>referentes!S665</f>
        <v>45588</v>
      </c>
      <c r="AB669">
        <v>663</v>
      </c>
      <c r="AC669">
        <f t="shared" si="30"/>
        <v>0</v>
      </c>
      <c r="AD669">
        <f t="shared" si="31"/>
        <v>1130</v>
      </c>
      <c r="AE669" t="str">
        <f t="shared" si="32"/>
        <v>X</v>
      </c>
      <c r="AH669" s="202"/>
    </row>
    <row r="670" spans="18:34" x14ac:dyDescent="0.2">
      <c r="R670" t="str">
        <f>IF(AND(referentes!S224&lt;&gt;""    ),(referentes!W224),"")</f>
        <v>Punta Morropelao</v>
      </c>
      <c r="Y670" s="188" t="str">
        <f>IF(AND(referentes!U666&lt;&gt;"",          referentes!U666&lt;&gt;96321,    referentes!U666&lt;&gt;96222            ),(referentes!W666),"")</f>
        <v>Aperturas Canal Clarin- Restauración</v>
      </c>
      <c r="Z670" s="188">
        <f>referentes!S666</f>
        <v>55345</v>
      </c>
      <c r="AB670">
        <v>664</v>
      </c>
      <c r="AC670">
        <f t="shared" si="30"/>
        <v>0</v>
      </c>
      <c r="AD670">
        <f t="shared" si="31"/>
        <v>1130</v>
      </c>
      <c r="AE670" t="str">
        <f t="shared" si="32"/>
        <v>X</v>
      </c>
      <c r="AH670" s="202"/>
    </row>
    <row r="671" spans="18:34" x14ac:dyDescent="0.2">
      <c r="R671" t="str">
        <f>IF(AND(referentes!S658&lt;&gt;""    ),(referentes!W658),"")</f>
        <v>Waipare</v>
      </c>
      <c r="Y671" s="188" t="str">
        <f>IF(AND(referentes!U667&lt;&gt;"",          referentes!U667&lt;&gt;96321,    referentes!U667&lt;&gt;96222            ),(referentes!W667),"")</f>
        <v/>
      </c>
      <c r="Z671" s="188">
        <f>referentes!S667</f>
        <v>44508</v>
      </c>
      <c r="AB671">
        <v>665</v>
      </c>
      <c r="AC671" t="str">
        <f t="shared" si="30"/>
        <v>Aperturas Canal Clarin- Restauración</v>
      </c>
      <c r="AD671">
        <f t="shared" si="31"/>
        <v>665</v>
      </c>
      <c r="AE671" t="str">
        <f t="shared" si="32"/>
        <v>X</v>
      </c>
      <c r="AH671" s="202"/>
    </row>
    <row r="672" spans="18:34" x14ac:dyDescent="0.2">
      <c r="R672" t="str">
        <f>IF(AND(referentes!S1048&lt;&gt;""    ),(referentes!W1048),"")</f>
        <v>Zona de Preservación</v>
      </c>
      <c r="Y672" s="188" t="str">
        <f>IF(AND(referentes!U668&lt;&gt;"",          referentes!U668&lt;&gt;96321,    referentes!U668&lt;&gt;96222            ),(referentes!W668),"")</f>
        <v/>
      </c>
      <c r="Z672" s="188">
        <f>referentes!S668</f>
        <v>43557</v>
      </c>
      <c r="AB672">
        <v>666</v>
      </c>
      <c r="AC672">
        <f t="shared" si="30"/>
        <v>0</v>
      </c>
      <c r="AD672">
        <f t="shared" si="31"/>
        <v>1130</v>
      </c>
      <c r="AE672" t="str">
        <f t="shared" si="32"/>
        <v>X</v>
      </c>
      <c r="AH672" s="202"/>
    </row>
    <row r="673" spans="18:34" x14ac:dyDescent="0.2">
      <c r="R673" t="str">
        <f>IF(AND(referentes!S299&lt;&gt;""    ),(referentes!W299),"")</f>
        <v>Bahía Burrera-1</v>
      </c>
      <c r="Y673" s="188" t="str">
        <f>IF(AND(referentes!U669&lt;&gt;"",          referentes!U669&lt;&gt;96321,    referentes!U669&lt;&gt;96222            ),(referentes!W669),"")</f>
        <v/>
      </c>
      <c r="Z673" s="188">
        <f>referentes!S669</f>
        <v>43558</v>
      </c>
      <c r="AB673">
        <v>667</v>
      </c>
      <c r="AC673">
        <f t="shared" si="30"/>
        <v>0</v>
      </c>
      <c r="AD673">
        <f t="shared" si="31"/>
        <v>1130</v>
      </c>
      <c r="AE673" t="str">
        <f t="shared" si="32"/>
        <v>X</v>
      </c>
      <c r="AH673" s="202"/>
    </row>
    <row r="674" spans="18:34" x14ac:dyDescent="0.2">
      <c r="R674" t="str">
        <f>IF(AND(referentes!S304&lt;&gt;""    ),(referentes!W304),"")</f>
        <v>Bahía Hooker parcela circular-2</v>
      </c>
      <c r="Y674" s="188" t="str">
        <f>IF(AND(referentes!U670&lt;&gt;"",          referentes!U670&lt;&gt;96321,    referentes!U670&lt;&gt;96222            ),(referentes!W670),"")</f>
        <v/>
      </c>
      <c r="Z674" s="188">
        <f>referentes!S670</f>
        <v>43559</v>
      </c>
      <c r="AB674">
        <v>668</v>
      </c>
      <c r="AC674">
        <f t="shared" si="30"/>
        <v>0</v>
      </c>
      <c r="AD674">
        <f t="shared" si="31"/>
        <v>1130</v>
      </c>
      <c r="AE674" t="str">
        <f t="shared" si="32"/>
        <v>X</v>
      </c>
      <c r="AH674" s="202"/>
    </row>
    <row r="675" spans="18:34" x14ac:dyDescent="0.2">
      <c r="R675" t="str">
        <f>IF(AND(referentes!S1109&lt;&gt;""    ),(referentes!W1109),"")</f>
        <v>Zona de Recuperación</v>
      </c>
      <c r="Y675" s="188" t="str">
        <f>IF(AND(referentes!U671&lt;&gt;"",          referentes!U671&lt;&gt;96321,    referentes!U671&lt;&gt;96222            ),(referentes!W671),"")</f>
        <v/>
      </c>
      <c r="Z675" s="188">
        <f>referentes!S671</f>
        <v>43643</v>
      </c>
      <c r="AB675">
        <v>669</v>
      </c>
      <c r="AC675">
        <f t="shared" si="30"/>
        <v>0</v>
      </c>
      <c r="AD675">
        <f t="shared" si="31"/>
        <v>1130</v>
      </c>
      <c r="AE675" t="str">
        <f t="shared" si="32"/>
        <v>X</v>
      </c>
      <c r="AH675" s="202"/>
    </row>
    <row r="676" spans="18:34" x14ac:dyDescent="0.2">
      <c r="R676" t="str">
        <f>IF(AND(referentes!S1140&lt;&gt;""    ),(referentes!W1140),"")</f>
        <v>Zona de Uso Sostenible</v>
      </c>
      <c r="Y676" s="188" t="str">
        <f>IF(AND(referentes!U672&lt;&gt;"",          referentes!U672&lt;&gt;96321,    referentes!U672&lt;&gt;96222            ),(referentes!W672),"")</f>
        <v/>
      </c>
      <c r="Z676" s="188">
        <f>referentes!S672</f>
        <v>43646</v>
      </c>
      <c r="AB676">
        <v>670</v>
      </c>
      <c r="AC676">
        <f t="shared" si="30"/>
        <v>0</v>
      </c>
      <c r="AD676">
        <f t="shared" si="31"/>
        <v>1130</v>
      </c>
      <c r="AE676" t="str">
        <f t="shared" si="32"/>
        <v>X</v>
      </c>
      <c r="AH676" s="202"/>
    </row>
    <row r="677" spans="18:34" x14ac:dyDescent="0.2">
      <c r="R677" t="str">
        <f>IF(AND(referentes!S1110&lt;&gt;""    ),(referentes!W1110),"")</f>
        <v>Zona de Recuperación</v>
      </c>
      <c r="Y677" s="188" t="str">
        <f>IF(AND(referentes!U673&lt;&gt;"",          referentes!U673&lt;&gt;96321,    referentes!U673&lt;&gt;96222            ),(referentes!W673),"")</f>
        <v/>
      </c>
      <c r="Z677" s="188">
        <f>referentes!S673</f>
        <v>44492</v>
      </c>
      <c r="AB677">
        <v>671</v>
      </c>
      <c r="AC677">
        <f t="shared" si="30"/>
        <v>0</v>
      </c>
      <c r="AD677">
        <f t="shared" si="31"/>
        <v>1130</v>
      </c>
      <c r="AE677" t="str">
        <f t="shared" si="32"/>
        <v>X</v>
      </c>
      <c r="AH677" s="202"/>
    </row>
    <row r="678" spans="18:34" x14ac:dyDescent="0.2">
      <c r="R678" t="str">
        <f>IF(AND(referentes!S277&lt;&gt;""    ),(referentes!W277),"")</f>
        <v>Agrosoledad -2</v>
      </c>
      <c r="Y678" s="188" t="str">
        <f>IF(AND(referentes!U674&lt;&gt;"",          referentes!U674&lt;&gt;96321,    referentes!U674&lt;&gt;96222            ),(referentes!W674),"")</f>
        <v/>
      </c>
      <c r="Z678" s="188">
        <f>referentes!S674</f>
        <v>43661</v>
      </c>
      <c r="AB678">
        <v>672</v>
      </c>
      <c r="AC678">
        <f t="shared" si="30"/>
        <v>0</v>
      </c>
      <c r="AD678">
        <f t="shared" si="31"/>
        <v>1130</v>
      </c>
      <c r="AE678" t="str">
        <f t="shared" si="32"/>
        <v>X</v>
      </c>
      <c r="AH678" s="202"/>
    </row>
    <row r="679" spans="18:34" x14ac:dyDescent="0.2">
      <c r="R679" t="str">
        <f>IF(AND(referentes!S994&lt;&gt;""    ),(referentes!W994),"")</f>
        <v>Zona de Preservación</v>
      </c>
      <c r="Y679" s="188" t="str">
        <f>IF(AND(referentes!U675&lt;&gt;"",          referentes!U675&lt;&gt;96321,    referentes!U675&lt;&gt;96222            ),(referentes!W675),"")</f>
        <v/>
      </c>
      <c r="Z679" s="188">
        <f>referentes!S675</f>
        <v>45909</v>
      </c>
      <c r="AB679">
        <v>673</v>
      </c>
      <c r="AC679">
        <f t="shared" si="30"/>
        <v>0</v>
      </c>
      <c r="AD679">
        <f t="shared" si="31"/>
        <v>1130</v>
      </c>
      <c r="AE679" t="str">
        <f t="shared" si="32"/>
        <v>X</v>
      </c>
      <c r="AH679" s="202"/>
    </row>
    <row r="680" spans="18:34" x14ac:dyDescent="0.2">
      <c r="R680" t="str">
        <f>IF(AND(referentes!S993&lt;&gt;""    ),(referentes!W993),"")</f>
        <v>Zona de Preservación</v>
      </c>
      <c r="Y680" s="188" t="str">
        <f>IF(AND(referentes!U676&lt;&gt;"",          referentes!U676&lt;&gt;96321,    referentes!U676&lt;&gt;96222            ),(referentes!W676),"")</f>
        <v/>
      </c>
      <c r="Z680" s="188">
        <f>referentes!S676</f>
        <v>45899</v>
      </c>
      <c r="AB680">
        <v>674</v>
      </c>
      <c r="AC680">
        <f t="shared" si="30"/>
        <v>0</v>
      </c>
      <c r="AD680">
        <f t="shared" si="31"/>
        <v>1130</v>
      </c>
      <c r="AE680" t="str">
        <f t="shared" si="32"/>
        <v>X</v>
      </c>
      <c r="AH680" s="202"/>
    </row>
    <row r="681" spans="18:34" x14ac:dyDescent="0.2">
      <c r="R681" t="str">
        <f>IF(AND(referentes!S314&lt;&gt;""    ),(referentes!W314),"")</f>
        <v>Barranco Colorao</v>
      </c>
      <c r="Y681" s="188" t="str">
        <f>IF(AND(referentes!U677&lt;&gt;"",          referentes!U677&lt;&gt;96321,    referentes!U677&lt;&gt;96222            ),(referentes!W677),"")</f>
        <v/>
      </c>
      <c r="Z681" s="188">
        <f>referentes!S677</f>
        <v>45895</v>
      </c>
      <c r="AB681">
        <v>675</v>
      </c>
      <c r="AC681">
        <f t="shared" si="30"/>
        <v>0</v>
      </c>
      <c r="AD681">
        <f t="shared" si="31"/>
        <v>1130</v>
      </c>
      <c r="AE681" t="str">
        <f t="shared" si="32"/>
        <v>X</v>
      </c>
      <c r="AH681" s="202"/>
    </row>
    <row r="682" spans="18:34" x14ac:dyDescent="0.2">
      <c r="R682" t="str">
        <f>IF(AND(referentes!S647&lt;&gt;""    ),(referentes!W647),"")</f>
        <v>Trujillo</v>
      </c>
      <c r="Y682" s="188" t="str">
        <f>IF(AND(referentes!U678&lt;&gt;"",          referentes!U678&lt;&gt;96321,    referentes!U678&lt;&gt;96222            ),(referentes!W678),"")</f>
        <v/>
      </c>
      <c r="Z682" s="188">
        <f>referentes!S678</f>
        <v>41999</v>
      </c>
      <c r="AB682">
        <v>676</v>
      </c>
      <c r="AC682">
        <f t="shared" si="30"/>
        <v>0</v>
      </c>
      <c r="AD682">
        <f t="shared" si="31"/>
        <v>1130</v>
      </c>
      <c r="AE682" t="str">
        <f t="shared" si="32"/>
        <v>X</v>
      </c>
      <c r="AH682" s="202"/>
    </row>
    <row r="683" spans="18:34" x14ac:dyDescent="0.2">
      <c r="R683" t="str">
        <f>IF(AND(referentes!S648&lt;&gt;""    ),(referentes!W648),"")</f>
        <v>Tumaco</v>
      </c>
      <c r="Y683" s="188" t="str">
        <f>IF(AND(referentes!U679&lt;&gt;"",          referentes!U679&lt;&gt;96321,    referentes!U679&lt;&gt;96222            ),(referentes!W679),"")</f>
        <v/>
      </c>
      <c r="Z683" s="188">
        <f>referentes!S679</f>
        <v>48491</v>
      </c>
      <c r="AB683">
        <v>677</v>
      </c>
      <c r="AC683">
        <f t="shared" si="30"/>
        <v>0</v>
      </c>
      <c r="AD683">
        <f t="shared" si="31"/>
        <v>1130</v>
      </c>
      <c r="AE683" t="str">
        <f t="shared" si="32"/>
        <v>X</v>
      </c>
      <c r="AH683" s="202"/>
    </row>
    <row r="684" spans="18:34" x14ac:dyDescent="0.2">
      <c r="R684" t="str">
        <f>IF(AND(referentes!S1186&lt;&gt;""    ),(referentes!W1186),"")</f>
        <v>UAC de la Vertiente Norte de la Sierra Nevada de Santa Marta</v>
      </c>
      <c r="Y684" s="188" t="str">
        <f>IF(AND(referentes!U680&lt;&gt;"",          referentes!U680&lt;&gt;96321,    referentes!U680&lt;&gt;96222            ),(referentes!W680),"")</f>
        <v/>
      </c>
      <c r="Z684" s="188">
        <f>referentes!S680</f>
        <v>48519</v>
      </c>
      <c r="AB684">
        <v>678</v>
      </c>
      <c r="AC684">
        <f t="shared" si="30"/>
        <v>0</v>
      </c>
      <c r="AD684">
        <f t="shared" si="31"/>
        <v>1130</v>
      </c>
      <c r="AE684" t="str">
        <f t="shared" si="32"/>
        <v>X</v>
      </c>
      <c r="AH684" s="202"/>
    </row>
    <row r="685" spans="18:34" x14ac:dyDescent="0.2">
      <c r="R685" t="str">
        <f>IF(AND(referentes!S1203&lt;&gt;""    ),(referentes!W1203),"")</f>
        <v/>
      </c>
      <c r="Y685" s="188" t="str">
        <f>IF(AND(referentes!U681&lt;&gt;"",          referentes!U681&lt;&gt;96321,    referentes!U681&lt;&gt;96222            ),(referentes!W681),"")</f>
        <v/>
      </c>
      <c r="Z685" s="188">
        <f>referentes!S681</f>
        <v>48525</v>
      </c>
      <c r="AB685">
        <v>679</v>
      </c>
      <c r="AC685">
        <f t="shared" si="30"/>
        <v>0</v>
      </c>
      <c r="AD685">
        <f t="shared" si="31"/>
        <v>1130</v>
      </c>
      <c r="AE685" t="str">
        <f t="shared" si="32"/>
        <v>X</v>
      </c>
      <c r="AH685" s="202"/>
    </row>
    <row r="686" spans="18:34" x14ac:dyDescent="0.2">
      <c r="R686" t="str">
        <f>IF(AND(referentes!S1240&lt;&gt;""    ),(referentes!W1240),"")</f>
        <v/>
      </c>
      <c r="Y686" s="188" t="str">
        <f>IF(AND(referentes!U682&lt;&gt;"",          referentes!U682&lt;&gt;96321,    referentes!U682&lt;&gt;96222            ),(referentes!W682),"")</f>
        <v/>
      </c>
      <c r="Z686" s="188">
        <f>referentes!S682</f>
        <v>48437</v>
      </c>
      <c r="AB686">
        <v>680</v>
      </c>
      <c r="AC686">
        <f t="shared" si="30"/>
        <v>0</v>
      </c>
      <c r="AD686">
        <f t="shared" si="31"/>
        <v>1130</v>
      </c>
      <c r="AE686" t="str">
        <f t="shared" si="32"/>
        <v>X</v>
      </c>
      <c r="AH686" s="202"/>
    </row>
    <row r="687" spans="18:34" x14ac:dyDescent="0.2">
      <c r="R687" t="str">
        <f>IF(AND(referentes!S1248&lt;&gt;""    ),(referentes!W1248),"")</f>
        <v/>
      </c>
      <c r="Y687" s="188" t="str">
        <f>IF(AND(referentes!U683&lt;&gt;"",          referentes!U683&lt;&gt;96321,    referentes!U683&lt;&gt;96222            ),(referentes!W683),"")</f>
        <v/>
      </c>
      <c r="Z687" s="188">
        <f>referentes!S683</f>
        <v>48496</v>
      </c>
      <c r="AB687">
        <v>681</v>
      </c>
      <c r="AC687">
        <f t="shared" si="30"/>
        <v>0</v>
      </c>
      <c r="AD687">
        <f t="shared" si="31"/>
        <v>1130</v>
      </c>
      <c r="AE687" t="str">
        <f t="shared" si="32"/>
        <v>X</v>
      </c>
      <c r="AH687" s="202"/>
    </row>
    <row r="688" spans="18:34" x14ac:dyDescent="0.2">
      <c r="R688" t="str">
        <f>IF(AND(referentes!S1185&lt;&gt;""    ),(referentes!W1185),"")</f>
        <v>UAC de la Llanura Aluvial del Sur</v>
      </c>
      <c r="Y688" s="188" t="str">
        <f>IF(AND(referentes!U684&lt;&gt;"",          referentes!U684&lt;&gt;96321,    referentes!U684&lt;&gt;96222            ),(referentes!W684),"")</f>
        <v/>
      </c>
      <c r="Z688" s="188">
        <f>referentes!S684</f>
        <v>48486</v>
      </c>
      <c r="AB688">
        <v>682</v>
      </c>
      <c r="AC688">
        <f t="shared" si="30"/>
        <v>0</v>
      </c>
      <c r="AD688">
        <f t="shared" si="31"/>
        <v>1130</v>
      </c>
      <c r="AE688" t="str">
        <f t="shared" si="32"/>
        <v>X</v>
      </c>
      <c r="AH688" s="202"/>
    </row>
    <row r="689" spans="18:34" x14ac:dyDescent="0.2">
      <c r="R689" t="str">
        <f>IF(AND(referentes!S1187&lt;&gt;""    ),(referentes!W1187),"")</f>
        <v>UAC del Complejo Málaga Buenaventura</v>
      </c>
      <c r="Y689" s="188" t="str">
        <f>IF(AND(referentes!U685&lt;&gt;"",          referentes!U685&lt;&gt;96321,    referentes!U685&lt;&gt;96222            ),(referentes!W685),"")</f>
        <v/>
      </c>
      <c r="Z689" s="188">
        <f>referentes!S685</f>
        <v>44489</v>
      </c>
      <c r="AB689">
        <v>683</v>
      </c>
      <c r="AC689">
        <f t="shared" si="30"/>
        <v>0</v>
      </c>
      <c r="AD689">
        <f t="shared" si="31"/>
        <v>1130</v>
      </c>
      <c r="AE689" t="str">
        <f t="shared" si="32"/>
        <v>X</v>
      </c>
      <c r="AH689" s="202"/>
    </row>
    <row r="690" spans="18:34" x14ac:dyDescent="0.2">
      <c r="R690" t="str">
        <f>IF(AND(referentes!S1188&lt;&gt;""    ),(referentes!W1188),"")</f>
        <v>UAC del Darién</v>
      </c>
      <c r="Y690" s="188" t="str">
        <f>IF(AND(referentes!U686&lt;&gt;"",          referentes!U686&lt;&gt;96321,    referentes!U686&lt;&gt;96222            ),(referentes!W686),"")</f>
        <v/>
      </c>
      <c r="Z690" s="188">
        <f>referentes!S686</f>
        <v>45004</v>
      </c>
      <c r="AB690">
        <v>684</v>
      </c>
      <c r="AC690">
        <f t="shared" si="30"/>
        <v>0</v>
      </c>
      <c r="AD690">
        <f t="shared" si="31"/>
        <v>1130</v>
      </c>
      <c r="AE690" t="str">
        <f t="shared" si="32"/>
        <v>X</v>
      </c>
      <c r="AH690" s="202"/>
    </row>
    <row r="691" spans="18:34" x14ac:dyDescent="0.2">
      <c r="R691" t="str">
        <f>IF(AND(referentes!S1204&lt;&gt;""    ),(referentes!W1204),"")</f>
        <v/>
      </c>
      <c r="Y691" s="188" t="str">
        <f>IF(AND(referentes!U687&lt;&gt;"",          referentes!U687&lt;&gt;96321,    referentes!U687&lt;&gt;96222            ),(referentes!W687),"")</f>
        <v/>
      </c>
      <c r="Z691" s="188">
        <f>referentes!S687</f>
        <v>43637</v>
      </c>
      <c r="AB691">
        <v>685</v>
      </c>
      <c r="AC691">
        <f t="shared" si="30"/>
        <v>0</v>
      </c>
      <c r="AD691">
        <f t="shared" si="31"/>
        <v>1130</v>
      </c>
      <c r="AE691" t="str">
        <f t="shared" si="32"/>
        <v>X</v>
      </c>
      <c r="AH691" s="202"/>
    </row>
    <row r="692" spans="18:34" x14ac:dyDescent="0.2">
      <c r="R692" t="str">
        <f>IF(AND(referentes!S657&lt;&gt;""    ),(referentes!W657),"")</f>
        <v>Vía al Mar</v>
      </c>
      <c r="Y692" s="188" t="str">
        <f>IF(AND(referentes!U688&lt;&gt;"",          referentes!U688&lt;&gt;96321,    referentes!U688&lt;&gt;96222            ),(referentes!W688),"")</f>
        <v/>
      </c>
      <c r="Z692" s="188">
        <f>referentes!S688</f>
        <v>42109</v>
      </c>
      <c r="AB692">
        <v>686</v>
      </c>
      <c r="AC692">
        <f t="shared" si="30"/>
        <v>0</v>
      </c>
      <c r="AD692">
        <f t="shared" si="31"/>
        <v>1130</v>
      </c>
      <c r="AE692" t="str">
        <f t="shared" si="32"/>
        <v>X</v>
      </c>
      <c r="AH692" s="202"/>
    </row>
    <row r="693" spans="18:34" x14ac:dyDescent="0.2">
      <c r="R693" t="str">
        <f>IF(AND(referentes!S210&lt;&gt;""    ),(referentes!W210),"")</f>
        <v>Península de Barú</v>
      </c>
      <c r="Y693" s="188" t="str">
        <f>IF(AND(referentes!U689&lt;&gt;"",          referentes!U689&lt;&gt;96321,    referentes!U689&lt;&gt;96222            ),(referentes!W689),"")</f>
        <v/>
      </c>
      <c r="Z693" s="188">
        <f>referentes!S689</f>
        <v>44511</v>
      </c>
      <c r="AB693">
        <v>687</v>
      </c>
      <c r="AC693">
        <f t="shared" si="30"/>
        <v>0</v>
      </c>
      <c r="AD693">
        <f t="shared" si="31"/>
        <v>1130</v>
      </c>
      <c r="AE693" t="str">
        <f t="shared" si="32"/>
        <v>X</v>
      </c>
      <c r="AH693" s="202"/>
    </row>
    <row r="694" spans="18:34" x14ac:dyDescent="0.2">
      <c r="R694" t="str">
        <f>IF(AND(referentes!S484&lt;&gt;""    ),(referentes!W484),"")</f>
        <v>Kilómetro 22 -2</v>
      </c>
      <c r="Y694" s="188" t="str">
        <f>IF(AND(referentes!U690&lt;&gt;"",          referentes!U690&lt;&gt;96321,    referentes!U690&lt;&gt;96222            ),(referentes!W690),"")</f>
        <v/>
      </c>
      <c r="Z694" s="188">
        <f>referentes!S690</f>
        <v>48516</v>
      </c>
      <c r="AB694">
        <v>688</v>
      </c>
      <c r="AC694">
        <f t="shared" si="30"/>
        <v>0</v>
      </c>
      <c r="AD694">
        <f t="shared" si="31"/>
        <v>1130</v>
      </c>
      <c r="AE694" t="str">
        <f t="shared" si="32"/>
        <v>X</v>
      </c>
      <c r="AH694" s="202"/>
    </row>
    <row r="695" spans="18:34" x14ac:dyDescent="0.2">
      <c r="R695" t="str">
        <f>IF(AND(referentes!S485&lt;&gt;""    ),(referentes!W485),"")</f>
        <v>Kilómetro 22 -3</v>
      </c>
      <c r="Y695" s="188" t="str">
        <f>IF(AND(referentes!U691&lt;&gt;"",          referentes!U691&lt;&gt;96321,    referentes!U691&lt;&gt;96222            ),(referentes!W691),"")</f>
        <v/>
      </c>
      <c r="Z695" s="188">
        <f>referentes!S691</f>
        <v>42201</v>
      </c>
      <c r="AB695">
        <v>689</v>
      </c>
      <c r="AC695">
        <f t="shared" si="30"/>
        <v>0</v>
      </c>
      <c r="AD695">
        <f t="shared" si="31"/>
        <v>1130</v>
      </c>
      <c r="AE695" t="str">
        <f t="shared" si="32"/>
        <v>X</v>
      </c>
      <c r="AH695" s="202"/>
    </row>
    <row r="696" spans="18:34" x14ac:dyDescent="0.2">
      <c r="R696" t="str">
        <f>IF(AND(referentes!S518&lt;&gt;""    ),(referentes!W518),"")</f>
        <v>Mallorquin</v>
      </c>
      <c r="Y696" s="188" t="str">
        <f>IF(AND(referentes!U692&lt;&gt;"",          referentes!U692&lt;&gt;96321,    referentes!U692&lt;&gt;96222            ),(referentes!W692),"")</f>
        <v/>
      </c>
      <c r="Z696" s="188">
        <f>referentes!S692</f>
        <v>44376</v>
      </c>
      <c r="AB696">
        <v>690</v>
      </c>
      <c r="AC696">
        <f t="shared" si="30"/>
        <v>0</v>
      </c>
      <c r="AD696">
        <f t="shared" si="31"/>
        <v>1130</v>
      </c>
      <c r="AE696" t="str">
        <f t="shared" si="32"/>
        <v>X</v>
      </c>
      <c r="AH696" s="202"/>
    </row>
    <row r="697" spans="18:34" x14ac:dyDescent="0.2">
      <c r="R697" t="str">
        <f>IF(AND(referentes!S791&lt;&gt;""    ),(referentes!W791),"")</f>
        <v xml:space="preserve">Estero Pasadero </v>
      </c>
      <c r="Y697" s="188" t="str">
        <f>IF(AND(referentes!U693&lt;&gt;"",          referentes!U693&lt;&gt;96321,    referentes!U693&lt;&gt;96222            ),(referentes!W693),"")</f>
        <v/>
      </c>
      <c r="Z697" s="188">
        <f>referentes!S693</f>
        <v>44413</v>
      </c>
      <c r="AB697">
        <v>691</v>
      </c>
      <c r="AC697">
        <f t="shared" si="30"/>
        <v>0</v>
      </c>
      <c r="AD697">
        <f t="shared" si="31"/>
        <v>1130</v>
      </c>
      <c r="AE697" t="str">
        <f t="shared" si="32"/>
        <v>X</v>
      </c>
      <c r="AH697" s="202"/>
    </row>
    <row r="698" spans="18:34" x14ac:dyDescent="0.2">
      <c r="R698" t="str">
        <f>IF(AND(referentes!S792&lt;&gt;""    ),(referentes!W792),"")</f>
        <v>Estero Real</v>
      </c>
      <c r="Y698" s="188" t="str">
        <f>IF(AND(referentes!U694&lt;&gt;"",          referentes!U694&lt;&gt;96321,    referentes!U694&lt;&gt;96222            ),(referentes!W694),"")</f>
        <v/>
      </c>
      <c r="Z698" s="188">
        <f>referentes!S694</f>
        <v>42156</v>
      </c>
      <c r="AB698">
        <v>692</v>
      </c>
      <c r="AC698">
        <f t="shared" si="30"/>
        <v>0</v>
      </c>
      <c r="AD698">
        <f t="shared" si="31"/>
        <v>1130</v>
      </c>
      <c r="AE698" t="str">
        <f t="shared" si="32"/>
        <v>X</v>
      </c>
      <c r="AH698" s="202"/>
    </row>
    <row r="699" spans="18:34" x14ac:dyDescent="0.2">
      <c r="R699" t="str">
        <f>IF(AND(referentes!S793&lt;&gt;""    ),(referentes!W793),"")</f>
        <v>Estero San Miguel</v>
      </c>
      <c r="Y699" s="188" t="str">
        <f>IF(AND(referentes!U695&lt;&gt;"",          referentes!U695&lt;&gt;96321,    referentes!U695&lt;&gt;96222            ),(referentes!W695),"")</f>
        <v/>
      </c>
      <c r="Z699" s="188">
        <f>referentes!S695</f>
        <v>44386</v>
      </c>
      <c r="AB699">
        <v>693</v>
      </c>
      <c r="AC699">
        <f t="shared" si="30"/>
        <v>0</v>
      </c>
      <c r="AD699">
        <f t="shared" si="31"/>
        <v>1130</v>
      </c>
      <c r="AE699" t="str">
        <f t="shared" si="32"/>
        <v>X</v>
      </c>
      <c r="AH699" s="202"/>
    </row>
    <row r="700" spans="18:34" x14ac:dyDescent="0.2">
      <c r="R700" t="str">
        <f>IF(AND(referentes!S794&lt;&gt;""    ),(referentes!W794),"")</f>
        <v>Estero Santa Rita</v>
      </c>
      <c r="Y700" s="188" t="str">
        <f>IF(AND(referentes!U696&lt;&gt;"",          referentes!U696&lt;&gt;96321,    referentes!U696&lt;&gt;96222            ),(referentes!W696),"")</f>
        <v/>
      </c>
      <c r="Z700" s="188">
        <f>referentes!S696</f>
        <v>42189</v>
      </c>
      <c r="AB700">
        <v>694</v>
      </c>
      <c r="AC700">
        <f t="shared" si="30"/>
        <v>0</v>
      </c>
      <c r="AD700">
        <f t="shared" si="31"/>
        <v>1130</v>
      </c>
      <c r="AE700" t="str">
        <f t="shared" si="32"/>
        <v>X</v>
      </c>
      <c r="AH700" s="202"/>
    </row>
    <row r="701" spans="18:34" x14ac:dyDescent="0.2">
      <c r="R701" t="str">
        <f>IF(AND(referentes!S918&lt;&gt;""    ),(referentes!W918),"")</f>
        <v>Santa Rita</v>
      </c>
      <c r="Y701" s="188" t="str">
        <f>IF(AND(referentes!U697&lt;&gt;"",          referentes!U697&lt;&gt;96321,    referentes!U697&lt;&gt;96222            ),(referentes!W697),"")</f>
        <v/>
      </c>
      <c r="Z701" s="188">
        <f>referentes!S697</f>
        <v>43832</v>
      </c>
      <c r="AB701">
        <v>695</v>
      </c>
      <c r="AC701">
        <f t="shared" si="30"/>
        <v>0</v>
      </c>
      <c r="AD701">
        <f t="shared" si="31"/>
        <v>1130</v>
      </c>
      <c r="AE701" t="str">
        <f t="shared" si="32"/>
        <v>X</v>
      </c>
      <c r="AH701" s="202"/>
    </row>
    <row r="702" spans="18:34" x14ac:dyDescent="0.2">
      <c r="R702" t="str">
        <f>IF(AND(referentes!S919&lt;&gt;""    ),(referentes!W919),"")</f>
        <v>Sevillano</v>
      </c>
      <c r="Y702" s="188" t="str">
        <f>IF(AND(referentes!U698&lt;&gt;"",          referentes!U698&lt;&gt;96321,    referentes!U698&lt;&gt;96222            ),(referentes!W698),"")</f>
        <v/>
      </c>
      <c r="Z702" s="188">
        <f>referentes!S698</f>
        <v>45417</v>
      </c>
      <c r="AB702">
        <v>696</v>
      </c>
      <c r="AC702">
        <f t="shared" si="30"/>
        <v>0</v>
      </c>
      <c r="AD702">
        <f t="shared" si="31"/>
        <v>1130</v>
      </c>
      <c r="AE702" t="str">
        <f t="shared" si="32"/>
        <v>X</v>
      </c>
      <c r="AH702" s="202"/>
    </row>
    <row r="703" spans="18:34" x14ac:dyDescent="0.2">
      <c r="R703" t="str">
        <f>IF(AND(referentes!S920&lt;&gt;""    ),(referentes!W920),"")</f>
        <v>Smith Channel</v>
      </c>
      <c r="Y703" s="188" t="str">
        <f>IF(AND(referentes!U699&lt;&gt;"",          referentes!U699&lt;&gt;96321,    referentes!U699&lt;&gt;96222            ),(referentes!W699),"")</f>
        <v/>
      </c>
      <c r="Z703" s="188">
        <f>referentes!S699</f>
        <v>45882</v>
      </c>
      <c r="AB703">
        <v>697</v>
      </c>
      <c r="AC703">
        <f t="shared" si="30"/>
        <v>0</v>
      </c>
      <c r="AD703">
        <f t="shared" si="31"/>
        <v>1130</v>
      </c>
      <c r="AE703" t="str">
        <f t="shared" si="32"/>
        <v>X</v>
      </c>
      <c r="AH703" s="202"/>
    </row>
    <row r="704" spans="18:34" x14ac:dyDescent="0.2">
      <c r="R704" t="str">
        <f>IF(AND(referentes!S783&lt;&gt;""    ),(referentes!W783),"")</f>
        <v>Ensenada de Tribugá</v>
      </c>
      <c r="Y704" s="188" t="str">
        <f>IF(AND(referentes!U700&lt;&gt;"",          referentes!U700&lt;&gt;96321,    referentes!U700&lt;&gt;96222            ),(referentes!W700),"")</f>
        <v/>
      </c>
      <c r="Z704" s="188">
        <f>referentes!S700</f>
        <v>45861</v>
      </c>
      <c r="AB704">
        <v>698</v>
      </c>
      <c r="AC704">
        <f t="shared" si="30"/>
        <v>0</v>
      </c>
      <c r="AD704">
        <f t="shared" si="31"/>
        <v>1130</v>
      </c>
      <c r="AE704" t="str">
        <f t="shared" si="32"/>
        <v>X</v>
      </c>
      <c r="AH704" s="202"/>
    </row>
    <row r="705" spans="18:34" x14ac:dyDescent="0.2">
      <c r="R705" t="str">
        <f>IF(AND(referentes!S784&lt;&gt;""    ),(referentes!W784),"")</f>
        <v>Ensenada de los Muertos</v>
      </c>
      <c r="Y705" s="188" t="str">
        <f>IF(AND(referentes!U701&lt;&gt;"",          referentes!U701&lt;&gt;96321,    referentes!U701&lt;&gt;96222            ),(referentes!W701),"")</f>
        <v/>
      </c>
      <c r="Z705" s="188">
        <f>referentes!S701</f>
        <v>45514</v>
      </c>
      <c r="AB705">
        <v>699</v>
      </c>
      <c r="AC705">
        <f t="shared" si="30"/>
        <v>0</v>
      </c>
      <c r="AD705">
        <f t="shared" si="31"/>
        <v>1130</v>
      </c>
      <c r="AE705" t="str">
        <f t="shared" si="32"/>
        <v>X</v>
      </c>
      <c r="AH705" s="202"/>
    </row>
    <row r="706" spans="18:34" x14ac:dyDescent="0.2">
      <c r="R706" t="str">
        <f>IF(AND(referentes!S785&lt;&gt;""    ),(referentes!W785),"")</f>
        <v>Entrada Canal Parche SO</v>
      </c>
      <c r="Y706" s="188" t="str">
        <f>IF(AND(referentes!U702&lt;&gt;"",          referentes!U702&lt;&gt;96321,    referentes!U702&lt;&gt;96222            ),(referentes!W702),"")</f>
        <v/>
      </c>
      <c r="Z706" s="188">
        <f>referentes!S702</f>
        <v>42260</v>
      </c>
      <c r="AB706">
        <v>700</v>
      </c>
      <c r="AC706">
        <f t="shared" si="30"/>
        <v>0</v>
      </c>
      <c r="AD706">
        <f t="shared" si="31"/>
        <v>1130</v>
      </c>
      <c r="AE706" t="str">
        <f t="shared" si="32"/>
        <v>X</v>
      </c>
      <c r="AH706" s="202"/>
    </row>
    <row r="707" spans="18:34" x14ac:dyDescent="0.2">
      <c r="R707" t="str">
        <f>IF(AND(referentes!S786&lt;&gt;""    ),(referentes!W786),"")</f>
        <v>Estacion Corea</v>
      </c>
      <c r="Y707" s="188" t="str">
        <f>IF(AND(referentes!U703&lt;&gt;"",          referentes!U703&lt;&gt;96321,    referentes!U703&lt;&gt;96222            ),(referentes!W703),"")</f>
        <v/>
      </c>
      <c r="Z707" s="188">
        <f>referentes!S703</f>
        <v>42832</v>
      </c>
      <c r="AB707">
        <v>701</v>
      </c>
      <c r="AC707">
        <f t="shared" si="30"/>
        <v>0</v>
      </c>
      <c r="AD707">
        <f t="shared" si="31"/>
        <v>1130</v>
      </c>
      <c r="AE707" t="str">
        <f t="shared" si="32"/>
        <v>X</v>
      </c>
      <c r="AH707" s="202"/>
    </row>
    <row r="708" spans="18:34" x14ac:dyDescent="0.2">
      <c r="R708" t="str">
        <f>IF(AND(referentes!S927&lt;&gt;""    ),(referentes!W927),"")</f>
        <v>Travesía</v>
      </c>
      <c r="Y708" s="188" t="str">
        <f>IF(AND(referentes!U704&lt;&gt;"",          referentes!U704&lt;&gt;96321,    referentes!U704&lt;&gt;96222            ),(referentes!W704),"")</f>
        <v/>
      </c>
      <c r="Z708" s="188">
        <f>referentes!S704</f>
        <v>42107</v>
      </c>
      <c r="AB708">
        <v>702</v>
      </c>
      <c r="AC708">
        <f t="shared" si="30"/>
        <v>0</v>
      </c>
      <c r="AD708">
        <f t="shared" si="31"/>
        <v>1130</v>
      </c>
      <c r="AE708" t="str">
        <f t="shared" si="32"/>
        <v>X</v>
      </c>
      <c r="AH708" s="202"/>
    </row>
    <row r="709" spans="18:34" x14ac:dyDescent="0.2">
      <c r="R709" t="str">
        <f>IF(AND(referentes!S928&lt;&gt;""    ),(referentes!W928),"")</f>
        <v>Ultima Boca</v>
      </c>
      <c r="Y709" s="188" t="str">
        <f>IF(AND(referentes!U705&lt;&gt;"",          referentes!U705&lt;&gt;96321,    referentes!U705&lt;&gt;96222            ),(referentes!W705),"")</f>
        <v/>
      </c>
      <c r="Z709" s="188">
        <f>referentes!S705</f>
        <v>45890</v>
      </c>
      <c r="AB709">
        <v>703</v>
      </c>
      <c r="AC709">
        <f t="shared" si="30"/>
        <v>0</v>
      </c>
      <c r="AD709">
        <f t="shared" si="31"/>
        <v>1130</v>
      </c>
      <c r="AE709" t="str">
        <f t="shared" si="32"/>
        <v>X</v>
      </c>
      <c r="AH709" s="202"/>
    </row>
    <row r="710" spans="18:34" x14ac:dyDescent="0.2">
      <c r="R710" t="str">
        <f>IF(AND(referentes!S929&lt;&gt;""    ),(referentes!W929),"")</f>
        <v>Valle de los Cangrejos</v>
      </c>
      <c r="Y710" s="188" t="str">
        <f>IF(AND(referentes!U706&lt;&gt;"",          referentes!U706&lt;&gt;96321,    referentes!U706&lt;&gt;96222            ),(referentes!W706),"")</f>
        <v/>
      </c>
      <c r="Z710" s="188">
        <f>referentes!S706</f>
        <v>45304</v>
      </c>
      <c r="AB710">
        <v>704</v>
      </c>
      <c r="AC710">
        <f t="shared" si="30"/>
        <v>0</v>
      </c>
      <c r="AD710">
        <f t="shared" si="31"/>
        <v>1130</v>
      </c>
      <c r="AE710" t="str">
        <f t="shared" si="32"/>
        <v>X</v>
      </c>
      <c r="AH710" s="202"/>
    </row>
    <row r="711" spans="18:34" x14ac:dyDescent="0.2">
      <c r="R711" t="str">
        <f>IF(AND(referentes!S317&lt;&gt;""    ),(referentes!W317),"")</f>
        <v>Bazo Matuntugo -1</v>
      </c>
      <c r="Y711" s="188" t="str">
        <f>IF(AND(referentes!U707&lt;&gt;"",          referentes!U707&lt;&gt;96321,    referentes!U707&lt;&gt;96222            ),(referentes!W707),"")</f>
        <v/>
      </c>
      <c r="Z711" s="188">
        <f>referentes!S707</f>
        <v>45313</v>
      </c>
      <c r="AB711">
        <v>705</v>
      </c>
      <c r="AC711">
        <f t="shared" si="30"/>
        <v>0</v>
      </c>
      <c r="AD711">
        <f t="shared" si="31"/>
        <v>1130</v>
      </c>
      <c r="AE711" t="str">
        <f t="shared" si="32"/>
        <v>X</v>
      </c>
      <c r="AH711" s="202"/>
    </row>
    <row r="712" spans="18:34" x14ac:dyDescent="0.2">
      <c r="R712" t="str">
        <f>IF(AND(referentes!S1073&lt;&gt;""    ),(referentes!W1073),"")</f>
        <v>Zona de Recuperación</v>
      </c>
      <c r="Y712" s="188" t="str">
        <f>IF(AND(referentes!U708&lt;&gt;"",          referentes!U708&lt;&gt;96321,    referentes!U708&lt;&gt;96222            ),(referentes!W708),"")</f>
        <v/>
      </c>
      <c r="Z712" s="188">
        <f>referentes!S708</f>
        <v>45317</v>
      </c>
      <c r="AB712">
        <v>706</v>
      </c>
      <c r="AC712">
        <f t="shared" ref="AC712:AC775" si="33">IF(Y711="",0,Y711)</f>
        <v>0</v>
      </c>
      <c r="AD712">
        <f t="shared" ref="AD712:AD775" si="34">IF(AC712=0,MAX($AB$7:$AB$1135)+1,AB712)</f>
        <v>1130</v>
      </c>
      <c r="AE712" t="str">
        <f t="shared" ref="AE712:AE775" si="35">IFERROR(VLOOKUP(SMALL($AD$7:$AD$1135,AB712),$AB$7:$AD$1135,2,FALSE),"X")</f>
        <v>X</v>
      </c>
      <c r="AH712" s="202"/>
    </row>
    <row r="713" spans="18:34" x14ac:dyDescent="0.2">
      <c r="R713" t="str">
        <f>IF(AND(referentes!S1138&lt;&gt;""    ),(referentes!W1138),"")</f>
        <v>Zona de Uso Sostenible</v>
      </c>
      <c r="Y713" s="188" t="str">
        <f>IF(AND(referentes!U709&lt;&gt;"",          referentes!U709&lt;&gt;96321,    referentes!U709&lt;&gt;96222            ),(referentes!W709),"")</f>
        <v/>
      </c>
      <c r="Z713" s="188">
        <f>referentes!S709</f>
        <v>45307</v>
      </c>
      <c r="AB713">
        <v>707</v>
      </c>
      <c r="AC713">
        <f t="shared" si="33"/>
        <v>0</v>
      </c>
      <c r="AD713">
        <f t="shared" si="34"/>
        <v>1130</v>
      </c>
      <c r="AE713" t="str">
        <f t="shared" si="35"/>
        <v>X</v>
      </c>
      <c r="AH713" s="202"/>
    </row>
    <row r="714" spans="18:34" x14ac:dyDescent="0.2">
      <c r="R714" t="str">
        <f>IF(AND(referentes!S1148&lt;&gt;""    ),(referentes!W1148),"")</f>
        <v>Zona de Uso Sostenible</v>
      </c>
      <c r="Y714" s="188" t="str">
        <f>IF(AND(referentes!U710&lt;&gt;"",          referentes!U710&lt;&gt;96321,    referentes!U710&lt;&gt;96222            ),(referentes!W710),"")</f>
        <v/>
      </c>
      <c r="Z714" s="188">
        <f>referentes!S710</f>
        <v>45386</v>
      </c>
      <c r="AB714">
        <v>708</v>
      </c>
      <c r="AC714">
        <f t="shared" si="33"/>
        <v>0</v>
      </c>
      <c r="AD714">
        <f t="shared" si="34"/>
        <v>1130</v>
      </c>
      <c r="AE714" t="str">
        <f t="shared" si="35"/>
        <v>X</v>
      </c>
      <c r="AH714" s="202"/>
    </row>
    <row r="715" spans="18:34" x14ac:dyDescent="0.2">
      <c r="R715" t="str">
        <f>IF(AND(referentes!S1149&lt;&gt;""    ),(referentes!W1149),"")</f>
        <v>Zona de Uso Sostenible</v>
      </c>
      <c r="Y715" s="188" t="str">
        <f>IF(AND(referentes!U711&lt;&gt;"",          referentes!U711&lt;&gt;96321,    referentes!U711&lt;&gt;96222            ),(referentes!W711),"")</f>
        <v/>
      </c>
      <c r="Z715" s="188">
        <f>referentes!S711</f>
        <v>42108</v>
      </c>
      <c r="AB715">
        <v>709</v>
      </c>
      <c r="AC715">
        <f t="shared" si="33"/>
        <v>0</v>
      </c>
      <c r="AD715">
        <f t="shared" si="34"/>
        <v>1130</v>
      </c>
      <c r="AE715" t="str">
        <f t="shared" si="35"/>
        <v>X</v>
      </c>
      <c r="AH715" s="202"/>
    </row>
    <row r="716" spans="18:34" x14ac:dyDescent="0.2">
      <c r="R716" t="str">
        <f>IF(AND(referentes!S1238&lt;&gt;""    ),(referentes!W1238),"")</f>
        <v/>
      </c>
      <c r="Y716" s="188" t="str">
        <f>IF(AND(referentes!U712&lt;&gt;"",          referentes!U712&lt;&gt;96321,    referentes!U712&lt;&gt;96222            ),(referentes!W712),"")</f>
        <v/>
      </c>
      <c r="Z716" s="188">
        <f>referentes!S712</f>
        <v>48434</v>
      </c>
      <c r="AB716">
        <v>710</v>
      </c>
      <c r="AC716">
        <f t="shared" si="33"/>
        <v>0</v>
      </c>
      <c r="AD716">
        <f t="shared" si="34"/>
        <v>1130</v>
      </c>
      <c r="AE716" t="str">
        <f t="shared" si="35"/>
        <v>X</v>
      </c>
      <c r="AH716" s="202"/>
    </row>
    <row r="717" spans="18:34" x14ac:dyDescent="0.2">
      <c r="R717" t="str">
        <f>IF(AND(referentes!S884&lt;&gt;""    ),(referentes!W884),"")</f>
        <v xml:space="preserve">Rincon Sur </v>
      </c>
      <c r="Y717" s="188" t="str">
        <f>IF(AND(referentes!U713&lt;&gt;"",          referentes!U713&lt;&gt;96321,    referentes!U713&lt;&gt;96222            ),(referentes!W713),"")</f>
        <v/>
      </c>
      <c r="Z717" s="188">
        <f>referentes!S713</f>
        <v>48439</v>
      </c>
      <c r="AB717">
        <v>711</v>
      </c>
      <c r="AC717">
        <f t="shared" si="33"/>
        <v>0</v>
      </c>
      <c r="AD717">
        <f t="shared" si="34"/>
        <v>1130</v>
      </c>
      <c r="AE717" t="str">
        <f t="shared" si="35"/>
        <v>X</v>
      </c>
      <c r="AH717" s="202"/>
    </row>
    <row r="718" spans="18:34" x14ac:dyDescent="0.2">
      <c r="R718" t="str">
        <f>IF(AND(referentes!S1094&lt;&gt;""    ),(referentes!W1094),"")</f>
        <v>Zona de Recuperación</v>
      </c>
      <c r="Y718" s="188" t="str">
        <f>IF(AND(referentes!U714&lt;&gt;"",          referentes!U714&lt;&gt;96321,    referentes!U714&lt;&gt;96222            ),(referentes!W714),"")</f>
        <v>Caleta del Tambor- Restauración</v>
      </c>
      <c r="Z718" s="188">
        <f>referentes!S714</f>
        <v>55346</v>
      </c>
      <c r="AB718">
        <v>712</v>
      </c>
      <c r="AC718">
        <f t="shared" si="33"/>
        <v>0</v>
      </c>
      <c r="AD718">
        <f t="shared" si="34"/>
        <v>1130</v>
      </c>
      <c r="AE718" t="str">
        <f t="shared" si="35"/>
        <v>X</v>
      </c>
      <c r="AH718" s="202"/>
    </row>
    <row r="719" spans="18:34" x14ac:dyDescent="0.2">
      <c r="R719" t="str">
        <f>IF(AND(referentes!S1260&lt;&gt;""    ),(referentes!W1260),"")</f>
        <v/>
      </c>
      <c r="Y719" s="188" t="str">
        <f>IF(AND(referentes!U715&lt;&gt;"",          referentes!U715&lt;&gt;96321,    referentes!U715&lt;&gt;96222            ),(referentes!W715),"")</f>
        <v/>
      </c>
      <c r="Z719" s="188">
        <f>referentes!S715</f>
        <v>43652</v>
      </c>
      <c r="AB719">
        <v>713</v>
      </c>
      <c r="AC719" t="str">
        <f t="shared" si="33"/>
        <v>Caleta del Tambor- Restauración</v>
      </c>
      <c r="AD719">
        <f t="shared" si="34"/>
        <v>713</v>
      </c>
      <c r="AE719" t="str">
        <f t="shared" si="35"/>
        <v>X</v>
      </c>
      <c r="AH719" s="202"/>
    </row>
    <row r="720" spans="18:34" x14ac:dyDescent="0.2">
      <c r="R720" t="str">
        <f>IF(AND(referentes!S1095&lt;&gt;""    ),(referentes!W1095),"")</f>
        <v>Zona de Recuperación</v>
      </c>
      <c r="Y720" s="188" t="str">
        <f>IF(AND(referentes!U716&lt;&gt;"",          referentes!U716&lt;&gt;96321,    referentes!U716&lt;&gt;96222            ),(referentes!W716),"")</f>
        <v/>
      </c>
      <c r="Z720" s="188">
        <f>referentes!S716</f>
        <v>43655</v>
      </c>
      <c r="AB720">
        <v>714</v>
      </c>
      <c r="AC720">
        <f t="shared" si="33"/>
        <v>0</v>
      </c>
      <c r="AD720">
        <f t="shared" si="34"/>
        <v>1130</v>
      </c>
      <c r="AE720" t="str">
        <f t="shared" si="35"/>
        <v>X</v>
      </c>
      <c r="AH720" s="202"/>
    </row>
    <row r="721" spans="18:34" x14ac:dyDescent="0.2">
      <c r="R721" t="str">
        <f>IF(AND(referentes!S1097&lt;&gt;""    ),(referentes!W1097),"")</f>
        <v>Zona de Recuperación</v>
      </c>
      <c r="Y721" s="188" t="str">
        <f>IF(AND(referentes!U717&lt;&gt;"",          referentes!U717&lt;&gt;96321,    referentes!U717&lt;&gt;96222            ),(referentes!W717),"")</f>
        <v/>
      </c>
      <c r="Z721" s="188">
        <f>referentes!S717</f>
        <v>46009</v>
      </c>
      <c r="AB721">
        <v>715</v>
      </c>
      <c r="AC721">
        <f t="shared" si="33"/>
        <v>0</v>
      </c>
      <c r="AD721">
        <f t="shared" si="34"/>
        <v>1130</v>
      </c>
      <c r="AE721" t="str">
        <f t="shared" si="35"/>
        <v>X</v>
      </c>
      <c r="AH721" s="202"/>
    </row>
    <row r="722" spans="18:34" x14ac:dyDescent="0.2">
      <c r="R722" t="str">
        <f>IF(AND(referentes!S350&lt;&gt;""    ),(referentes!W350),"")</f>
        <v>Camarones 2-1</v>
      </c>
      <c r="Y722" s="188" t="str">
        <f>IF(AND(referentes!U718&lt;&gt;"",          referentes!U718&lt;&gt;96321,    referentes!U718&lt;&gt;96222            ),(referentes!W718),"")</f>
        <v/>
      </c>
      <c r="Z722" s="188">
        <f>referentes!S718</f>
        <v>48749</v>
      </c>
      <c r="AB722">
        <v>716</v>
      </c>
      <c r="AC722">
        <f t="shared" si="33"/>
        <v>0</v>
      </c>
      <c r="AD722">
        <f t="shared" si="34"/>
        <v>1130</v>
      </c>
      <c r="AE722" t="str">
        <f t="shared" si="35"/>
        <v>X</v>
      </c>
      <c r="AH722" s="202"/>
    </row>
    <row r="723" spans="18:34" x14ac:dyDescent="0.2">
      <c r="R723" t="str">
        <f>IF(AND(referentes!S207&lt;&gt;""    ),(referentes!W207),"")</f>
        <v>Parches del Borde Costero Suroccidental</v>
      </c>
      <c r="Y723" s="188" t="str">
        <f>IF(AND(referentes!U719&lt;&gt;"",          referentes!U719&lt;&gt;96321,    referentes!U719&lt;&gt;96222            ),(referentes!W719),"")</f>
        <v/>
      </c>
      <c r="Z723" s="188">
        <f>referentes!S719</f>
        <v>43437</v>
      </c>
      <c r="AB723">
        <v>717</v>
      </c>
      <c r="AC723">
        <f t="shared" si="33"/>
        <v>0</v>
      </c>
      <c r="AD723">
        <f t="shared" si="34"/>
        <v>1130</v>
      </c>
      <c r="AE723" t="str">
        <f t="shared" si="35"/>
        <v>X</v>
      </c>
      <c r="AH723" s="202"/>
    </row>
    <row r="724" spans="18:34" x14ac:dyDescent="0.2">
      <c r="R724" t="str">
        <f>IF(AND(referentes!S328&lt;&gt;""    ),(referentes!W328),"")</f>
        <v>Bocana CVC</v>
      </c>
      <c r="Y724" s="188" t="str">
        <f>IF(AND(referentes!U720&lt;&gt;"",          referentes!U720&lt;&gt;96321,    referentes!U720&lt;&gt;96222            ),(referentes!W720),"")</f>
        <v/>
      </c>
      <c r="Z724" s="188">
        <f>referentes!S720</f>
        <v>45263</v>
      </c>
      <c r="AB724">
        <v>718</v>
      </c>
      <c r="AC724">
        <f t="shared" si="33"/>
        <v>0</v>
      </c>
      <c r="AD724">
        <f t="shared" si="34"/>
        <v>1130</v>
      </c>
      <c r="AE724" t="str">
        <f t="shared" si="35"/>
        <v>X</v>
      </c>
      <c r="AH724" s="202"/>
    </row>
    <row r="725" spans="18:34" x14ac:dyDescent="0.2">
      <c r="R725" t="str">
        <f>IF(AND(referentes!S579&lt;&gt;""    ),(referentes!W579),"")</f>
        <v>Punta Chino -5</v>
      </c>
      <c r="Y725" s="188" t="str">
        <f>IF(AND(referentes!U721&lt;&gt;"",          referentes!U721&lt;&gt;96321,    referentes!U721&lt;&gt;96222            ),(referentes!W721),"")</f>
        <v/>
      </c>
      <c r="Z725" s="188">
        <f>referentes!S721</f>
        <v>45053</v>
      </c>
      <c r="AB725">
        <v>719</v>
      </c>
      <c r="AC725">
        <f t="shared" si="33"/>
        <v>0</v>
      </c>
      <c r="AD725">
        <f t="shared" si="34"/>
        <v>1130</v>
      </c>
      <c r="AE725" t="str">
        <f t="shared" si="35"/>
        <v>X</v>
      </c>
      <c r="AH725" s="202"/>
    </row>
    <row r="726" spans="18:34" x14ac:dyDescent="0.2">
      <c r="R726" t="str">
        <f>IF(AND(referentes!S581&lt;&gt;""    ),(referentes!W581),"")</f>
        <v>Punta Coquito</v>
      </c>
      <c r="Y726" s="188" t="str">
        <f>IF(AND(referentes!U722&lt;&gt;"",          referentes!U722&lt;&gt;96321,    referentes!U722&lt;&gt;96222            ),(referentes!W722),"")</f>
        <v/>
      </c>
      <c r="Z726" s="188">
        <f>referentes!S722</f>
        <v>42271</v>
      </c>
      <c r="AB726">
        <v>720</v>
      </c>
      <c r="AC726">
        <f t="shared" si="33"/>
        <v>0</v>
      </c>
      <c r="AD726">
        <f t="shared" si="34"/>
        <v>1130</v>
      </c>
      <c r="AE726" t="str">
        <f t="shared" si="35"/>
        <v>X</v>
      </c>
      <c r="AH726" s="202"/>
    </row>
    <row r="727" spans="18:34" x14ac:dyDescent="0.2">
      <c r="R727" t="str">
        <f>IF(AND(referentes!S582&lt;&gt;""    ),(referentes!W582),"")</f>
        <v>Punta Coquito</v>
      </c>
      <c r="Y727" s="188" t="str">
        <f>IF(AND(referentes!U723&lt;&gt;"",          referentes!U723&lt;&gt;96321,    referentes!U723&lt;&gt;96222            ),(referentes!W723),"")</f>
        <v/>
      </c>
      <c r="Z727" s="188">
        <f>referentes!S723</f>
        <v>45147</v>
      </c>
      <c r="AB727">
        <v>721</v>
      </c>
      <c r="AC727">
        <f t="shared" si="33"/>
        <v>0</v>
      </c>
      <c r="AD727">
        <f t="shared" si="34"/>
        <v>1130</v>
      </c>
      <c r="AE727" t="str">
        <f t="shared" si="35"/>
        <v>X</v>
      </c>
      <c r="AH727" s="202"/>
    </row>
    <row r="728" spans="18:34" x14ac:dyDescent="0.2">
      <c r="R728" t="str">
        <f>IF(AND(referentes!S604&lt;&gt;""    ),(referentes!W604),"")</f>
        <v>Rio Toribio-1</v>
      </c>
      <c r="Y728" s="188" t="str">
        <f>IF(AND(referentes!U724&lt;&gt;"",          referentes!U724&lt;&gt;96321,    referentes!U724&lt;&gt;96222            ),(referentes!W724),"")</f>
        <v/>
      </c>
      <c r="Z728" s="188">
        <f>referentes!S724</f>
        <v>45354</v>
      </c>
      <c r="AB728">
        <v>722</v>
      </c>
      <c r="AC728">
        <f t="shared" si="33"/>
        <v>0</v>
      </c>
      <c r="AD728">
        <f t="shared" si="34"/>
        <v>1130</v>
      </c>
      <c r="AE728" t="str">
        <f t="shared" si="35"/>
        <v>X</v>
      </c>
      <c r="AH728" s="202"/>
    </row>
    <row r="729" spans="18:34" x14ac:dyDescent="0.2">
      <c r="R729" t="str">
        <f>IF(AND(referentes!S1099&lt;&gt;""    ),(referentes!W1099),"")</f>
        <v>Zona de Recuperación</v>
      </c>
      <c r="Y729" s="188" t="str">
        <f>IF(AND(referentes!U725&lt;&gt;"",          referentes!U725&lt;&gt;96321,    referentes!U725&lt;&gt;96222            ),(referentes!W725),"")</f>
        <v/>
      </c>
      <c r="Z729" s="188">
        <f>referentes!S725</f>
        <v>44409</v>
      </c>
      <c r="AB729">
        <v>723</v>
      </c>
      <c r="AC729">
        <f t="shared" si="33"/>
        <v>0</v>
      </c>
      <c r="AD729">
        <f t="shared" si="34"/>
        <v>1130</v>
      </c>
      <c r="AE729" t="str">
        <f t="shared" si="35"/>
        <v>X</v>
      </c>
      <c r="AH729" s="202"/>
    </row>
    <row r="730" spans="18:34" x14ac:dyDescent="0.2">
      <c r="R730" t="str">
        <f>IF(AND(referentes!S1142&lt;&gt;""    ),(referentes!W1142),"")</f>
        <v>Zona de Uso Sostenible</v>
      </c>
      <c r="Y730" s="188" t="str">
        <f>IF(AND(referentes!U726&lt;&gt;"",          referentes!U726&lt;&gt;96321,    referentes!U726&lt;&gt;96222            ),(referentes!W726),"")</f>
        <v/>
      </c>
      <c r="Z730" s="188">
        <f>referentes!S726</f>
        <v>48768</v>
      </c>
      <c r="AB730">
        <v>724</v>
      </c>
      <c r="AC730">
        <f t="shared" si="33"/>
        <v>0</v>
      </c>
      <c r="AD730">
        <f t="shared" si="34"/>
        <v>1130</v>
      </c>
      <c r="AE730" t="str">
        <f t="shared" si="35"/>
        <v>X</v>
      </c>
      <c r="AH730" s="202"/>
    </row>
    <row r="731" spans="18:34" x14ac:dyDescent="0.2">
      <c r="R731" t="str">
        <f>IF(AND(referentes!S885&lt;&gt;""    ),(referentes!W885),"")</f>
        <v>Rinconada</v>
      </c>
      <c r="Y731" s="188" t="str">
        <f>IF(AND(referentes!U727&lt;&gt;"",          referentes!U727&lt;&gt;96321,    referentes!U727&lt;&gt;96222            ),(referentes!W727),"")</f>
        <v/>
      </c>
      <c r="Z731" s="188">
        <f>referentes!S727</f>
        <v>42067</v>
      </c>
      <c r="AB731">
        <v>725</v>
      </c>
      <c r="AC731">
        <f t="shared" si="33"/>
        <v>0</v>
      </c>
      <c r="AD731">
        <f t="shared" si="34"/>
        <v>1130</v>
      </c>
      <c r="AE731" t="str">
        <f t="shared" si="35"/>
        <v>X</v>
      </c>
      <c r="AH731" s="202"/>
    </row>
    <row r="732" spans="18:34" x14ac:dyDescent="0.2">
      <c r="R732" t="str">
        <f>IF(AND(referentes!S1033&lt;&gt;""    ),(referentes!W1033),"")</f>
        <v>Zona de Preservación</v>
      </c>
      <c r="Y732" s="188" t="str">
        <f>IF(AND(referentes!U728&lt;&gt;"",          referentes!U728&lt;&gt;96321,    referentes!U728&lt;&gt;96222            ),(referentes!W728),"")</f>
        <v>Caño La caleta del tambor</v>
      </c>
      <c r="Z732" s="188">
        <f>referentes!S728</f>
        <v>52736</v>
      </c>
      <c r="AB732">
        <v>726</v>
      </c>
      <c r="AC732">
        <f t="shared" si="33"/>
        <v>0</v>
      </c>
      <c r="AD732">
        <f t="shared" si="34"/>
        <v>1130</v>
      </c>
      <c r="AE732" t="str">
        <f t="shared" si="35"/>
        <v>X</v>
      </c>
      <c r="AH732" s="202"/>
    </row>
    <row r="733" spans="18:34" x14ac:dyDescent="0.2">
      <c r="R733" t="str">
        <f>IF(AND(referentes!S1034&lt;&gt;""    ),(referentes!W1034),"")</f>
        <v>Zona de Preservación</v>
      </c>
      <c r="Y733" s="188" t="str">
        <f>IF(AND(referentes!U729&lt;&gt;"",          referentes!U729&lt;&gt;96321,    referentes!U729&lt;&gt;96222            ),(referentes!W729),"")</f>
        <v/>
      </c>
      <c r="Z733" s="188">
        <f>referentes!S729</f>
        <v>44503</v>
      </c>
      <c r="AB733">
        <v>727</v>
      </c>
      <c r="AC733" t="str">
        <f t="shared" si="33"/>
        <v>Caño La caleta del tambor</v>
      </c>
      <c r="AD733">
        <f t="shared" si="34"/>
        <v>727</v>
      </c>
      <c r="AE733" t="str">
        <f t="shared" si="35"/>
        <v>X</v>
      </c>
      <c r="AH733" s="202"/>
    </row>
    <row r="734" spans="18:34" x14ac:dyDescent="0.2">
      <c r="R734" t="str">
        <f>IF(AND(referentes!S886&lt;&gt;""    ),(referentes!W886),"")</f>
        <v>Rinconada</v>
      </c>
      <c r="Y734" s="188" t="str">
        <f>IF(AND(referentes!U730&lt;&gt;"",          referentes!U730&lt;&gt;96321,    referentes!U730&lt;&gt;96222            ),(referentes!W730),"")</f>
        <v/>
      </c>
      <c r="Z734" s="188">
        <f>referentes!S730</f>
        <v>45108</v>
      </c>
      <c r="AB734">
        <v>728</v>
      </c>
      <c r="AC734">
        <f t="shared" si="33"/>
        <v>0</v>
      </c>
      <c r="AD734">
        <f t="shared" si="34"/>
        <v>1130</v>
      </c>
      <c r="AE734" t="str">
        <f t="shared" si="35"/>
        <v>X</v>
      </c>
      <c r="AH734" s="202"/>
    </row>
    <row r="735" spans="18:34" x14ac:dyDescent="0.2">
      <c r="R735" t="str">
        <f>IF(AND(referentes!S887&lt;&gt;""    ),(referentes!W887),"")</f>
        <v>Rio Toribio - MI</v>
      </c>
      <c r="Y735" s="188" t="str">
        <f>IF(AND(referentes!U731&lt;&gt;"",          referentes!U731&lt;&gt;96321,    referentes!U731&lt;&gt;96222            ),(referentes!W731),"")</f>
        <v/>
      </c>
      <c r="Z735" s="188">
        <f>referentes!S731</f>
        <v>45099</v>
      </c>
      <c r="AB735">
        <v>729</v>
      </c>
      <c r="AC735">
        <f t="shared" si="33"/>
        <v>0</v>
      </c>
      <c r="AD735">
        <f t="shared" si="34"/>
        <v>1130</v>
      </c>
      <c r="AE735" t="str">
        <f t="shared" si="35"/>
        <v>X</v>
      </c>
      <c r="AH735" s="202"/>
    </row>
    <row r="736" spans="18:34" x14ac:dyDescent="0.2">
      <c r="R736" t="str">
        <f>IF(AND(referentes!S355&lt;&gt;""    ),(referentes!W355),"")</f>
        <v>Caño</v>
      </c>
      <c r="Y736" s="188" t="str">
        <f>IF(AND(referentes!U732&lt;&gt;"",          referentes!U732&lt;&gt;96321,    referentes!U732&lt;&gt;96222            ),(referentes!W732),"")</f>
        <v/>
      </c>
      <c r="Z736" s="188">
        <f>referentes!S732</f>
        <v>42081</v>
      </c>
      <c r="AB736">
        <v>730</v>
      </c>
      <c r="AC736">
        <f t="shared" si="33"/>
        <v>0</v>
      </c>
      <c r="AD736">
        <f t="shared" si="34"/>
        <v>1130</v>
      </c>
      <c r="AE736" t="str">
        <f t="shared" si="35"/>
        <v>X</v>
      </c>
      <c r="AH736" s="202"/>
    </row>
    <row r="737" spans="18:34" x14ac:dyDescent="0.2">
      <c r="R737" t="str">
        <f>IF(AND(referentes!S202&lt;&gt;""    ),(referentes!W202),"")</f>
        <v>PNNCRSB,Isla Naval</v>
      </c>
      <c r="Y737" s="188" t="str">
        <f>IF(AND(referentes!U733&lt;&gt;"",          referentes!U733&lt;&gt;96321,    referentes!U733&lt;&gt;96222            ),(referentes!W733),"")</f>
        <v/>
      </c>
      <c r="Z737" s="188">
        <f>referentes!S733</f>
        <v>48757</v>
      </c>
      <c r="AB737">
        <v>731</v>
      </c>
      <c r="AC737">
        <f t="shared" si="33"/>
        <v>0</v>
      </c>
      <c r="AD737">
        <f t="shared" si="34"/>
        <v>1130</v>
      </c>
      <c r="AE737" t="str">
        <f t="shared" si="35"/>
        <v>X</v>
      </c>
      <c r="AH737" s="202"/>
    </row>
    <row r="738" spans="18:34" x14ac:dyDescent="0.2">
      <c r="R738" t="str">
        <f>IF(AND(referentes!S561&lt;&gt;""    ),(referentes!W561),"")</f>
        <v>Pueblo Viejo -1</v>
      </c>
      <c r="Y738" s="188" t="str">
        <f>IF(AND(referentes!U734&lt;&gt;"",          referentes!U734&lt;&gt;96321,    referentes!U734&lt;&gt;96222            ),(referentes!W734),"")</f>
        <v/>
      </c>
      <c r="Z738" s="188">
        <f>referentes!S734</f>
        <v>45113</v>
      </c>
      <c r="AB738">
        <v>732</v>
      </c>
      <c r="AC738">
        <f t="shared" si="33"/>
        <v>0</v>
      </c>
      <c r="AD738">
        <f t="shared" si="34"/>
        <v>1130</v>
      </c>
      <c r="AE738" t="str">
        <f t="shared" si="35"/>
        <v>X</v>
      </c>
      <c r="AH738" s="202"/>
    </row>
    <row r="739" spans="18:34" x14ac:dyDescent="0.2">
      <c r="R739" t="str">
        <f>IF(AND(referentes!S575&lt;&gt;""    ),(referentes!W575),"")</f>
        <v>Punta Chino -1</v>
      </c>
      <c r="Y739" s="188" t="str">
        <f>IF(AND(referentes!U735&lt;&gt;"",          referentes!U735&lt;&gt;96321,    referentes!U735&lt;&gt;96222            ),(referentes!W735),"")</f>
        <v/>
      </c>
      <c r="Z739" s="188">
        <f>referentes!S735</f>
        <v>45350</v>
      </c>
      <c r="AB739">
        <v>733</v>
      </c>
      <c r="AC739">
        <f t="shared" si="33"/>
        <v>0</v>
      </c>
      <c r="AD739">
        <f t="shared" si="34"/>
        <v>1130</v>
      </c>
      <c r="AE739" t="str">
        <f t="shared" si="35"/>
        <v>X</v>
      </c>
      <c r="AH739" s="202"/>
    </row>
    <row r="740" spans="18:34" x14ac:dyDescent="0.2">
      <c r="R740" t="str">
        <f>IF(AND(referentes!S576&lt;&gt;""    ),(referentes!W576),"")</f>
        <v>Punta Chino -2</v>
      </c>
      <c r="Y740" s="188" t="str">
        <f>IF(AND(referentes!U736&lt;&gt;"",          referentes!U736&lt;&gt;96321,    referentes!U736&lt;&gt;96222            ),(referentes!W736),"")</f>
        <v/>
      </c>
      <c r="Z740" s="188">
        <f>referentes!S736</f>
        <v>48745</v>
      </c>
      <c r="AB740">
        <v>734</v>
      </c>
      <c r="AC740">
        <f t="shared" si="33"/>
        <v>0</v>
      </c>
      <c r="AD740">
        <f t="shared" si="34"/>
        <v>1130</v>
      </c>
      <c r="AE740" t="str">
        <f t="shared" si="35"/>
        <v>X</v>
      </c>
      <c r="AH740" s="202"/>
    </row>
    <row r="741" spans="18:34" x14ac:dyDescent="0.2">
      <c r="R741" t="str">
        <f>IF(AND(referentes!S602&lt;&gt;""    ),(referentes!W602),"")</f>
        <v>Rio Sevilla -2</v>
      </c>
      <c r="Y741" s="188" t="str">
        <f>IF(AND(referentes!U737&lt;&gt;"",          referentes!U737&lt;&gt;96321,    referentes!U737&lt;&gt;96222            ),(referentes!W737),"")</f>
        <v/>
      </c>
      <c r="Z741" s="188">
        <f>referentes!S737</f>
        <v>45014</v>
      </c>
      <c r="AB741">
        <v>735</v>
      </c>
      <c r="AC741">
        <f t="shared" si="33"/>
        <v>0</v>
      </c>
      <c r="AD741">
        <f t="shared" si="34"/>
        <v>1130</v>
      </c>
      <c r="AE741" t="str">
        <f t="shared" si="35"/>
        <v>X</v>
      </c>
      <c r="AH741" s="202"/>
    </row>
    <row r="742" spans="18:34" x14ac:dyDescent="0.2">
      <c r="R742" t="str">
        <f>IF(AND(referentes!S578&lt;&gt;""    ),(referentes!W578),"")</f>
        <v>Punta Chino -4</v>
      </c>
      <c r="Y742" s="188" t="str">
        <f>IF(AND(referentes!U738&lt;&gt;"",          referentes!U738&lt;&gt;96321,    referentes!U738&lt;&gt;96222            ),(referentes!W738),"")</f>
        <v/>
      </c>
      <c r="Z742" s="188">
        <f>referentes!S738</f>
        <v>45015</v>
      </c>
      <c r="AB742">
        <v>736</v>
      </c>
      <c r="AC742">
        <f t="shared" si="33"/>
        <v>0</v>
      </c>
      <c r="AD742">
        <f t="shared" si="34"/>
        <v>1130</v>
      </c>
      <c r="AE742" t="str">
        <f t="shared" si="35"/>
        <v>X</v>
      </c>
      <c r="AH742" s="202"/>
    </row>
    <row r="743" spans="18:34" x14ac:dyDescent="0.2">
      <c r="R743" t="str">
        <f>IF(AND(referentes!S577&lt;&gt;""    ),(referentes!W577),"")</f>
        <v>Punta Chino -3</v>
      </c>
      <c r="Y743" s="188" t="str">
        <f>IF(AND(referentes!U739&lt;&gt;"",          referentes!U739&lt;&gt;96321,    referentes!U739&lt;&gt;96222            ),(referentes!W739),"")</f>
        <v/>
      </c>
      <c r="Z743" s="188">
        <f>referentes!S739</f>
        <v>45094</v>
      </c>
      <c r="AB743">
        <v>737</v>
      </c>
      <c r="AC743">
        <f t="shared" si="33"/>
        <v>0</v>
      </c>
      <c r="AD743">
        <f t="shared" si="34"/>
        <v>1130</v>
      </c>
      <c r="AE743" t="str">
        <f t="shared" si="35"/>
        <v>X</v>
      </c>
      <c r="AH743" s="202"/>
    </row>
    <row r="744" spans="18:34" x14ac:dyDescent="0.2">
      <c r="R744" t="str">
        <f>IF(AND(referentes!S603&lt;&gt;""    ),(referentes!W603),"")</f>
        <v>Rio Sevilla -3</v>
      </c>
      <c r="Y744" s="188" t="str">
        <f>IF(AND(referentes!U740&lt;&gt;"",          referentes!U740&lt;&gt;96321,    referentes!U740&lt;&gt;96222            ),(referentes!W740),"")</f>
        <v/>
      </c>
      <c r="Z744" s="188">
        <f>referentes!S740</f>
        <v>45007</v>
      </c>
      <c r="AB744">
        <v>738</v>
      </c>
      <c r="AC744">
        <f t="shared" si="33"/>
        <v>0</v>
      </c>
      <c r="AD744">
        <f t="shared" si="34"/>
        <v>1130</v>
      </c>
      <c r="AE744" t="str">
        <f t="shared" si="35"/>
        <v>X</v>
      </c>
      <c r="AH744" s="202"/>
    </row>
    <row r="745" spans="18:34" x14ac:dyDescent="0.2">
      <c r="R745" t="str">
        <f>IF(AND(referentes!S551&lt;&gt;""    ),(referentes!W551),"")</f>
        <v>Parcela Pulumana</v>
      </c>
      <c r="Y745" s="188" t="str">
        <f>IF(AND(referentes!U741&lt;&gt;"",          referentes!U741&lt;&gt;96321,    referentes!U741&lt;&gt;96222            ),(referentes!W741),"")</f>
        <v/>
      </c>
      <c r="Z745" s="188">
        <f>referentes!S741</f>
        <v>42102</v>
      </c>
      <c r="AB745">
        <v>739</v>
      </c>
      <c r="AC745">
        <f t="shared" si="33"/>
        <v>0</v>
      </c>
      <c r="AD745">
        <f t="shared" si="34"/>
        <v>1130</v>
      </c>
      <c r="AE745" t="str">
        <f t="shared" si="35"/>
        <v>X</v>
      </c>
      <c r="AH745" s="202"/>
    </row>
    <row r="746" spans="18:34" x14ac:dyDescent="0.2">
      <c r="R746" t="str">
        <f>IF(AND(referentes!S1017&lt;&gt;""    ),(referentes!W1017),"")</f>
        <v>Zona de Preservación</v>
      </c>
      <c r="Y746" s="188" t="str">
        <f>IF(AND(referentes!U742&lt;&gt;"",          referentes!U742&lt;&gt;96321,    referentes!U742&lt;&gt;96222            ),(referentes!W742),"")</f>
        <v/>
      </c>
      <c r="Z746" s="188">
        <f>referentes!S742</f>
        <v>41953</v>
      </c>
      <c r="AB746">
        <v>740</v>
      </c>
      <c r="AC746">
        <f t="shared" si="33"/>
        <v>0</v>
      </c>
      <c r="AD746">
        <f t="shared" si="34"/>
        <v>1130</v>
      </c>
      <c r="AE746" t="str">
        <f t="shared" si="35"/>
        <v>X</v>
      </c>
      <c r="AH746" s="202"/>
    </row>
    <row r="747" spans="18:34" x14ac:dyDescent="0.2">
      <c r="R747" t="str">
        <f>IF(AND(referentes!S1018&lt;&gt;""    ),(referentes!W1018),"")</f>
        <v>Zona de Preservación</v>
      </c>
      <c r="Y747" s="188" t="str">
        <f>IF(AND(referentes!U743&lt;&gt;"",          referentes!U743&lt;&gt;96321,    referentes!U743&lt;&gt;96222            ),(referentes!W743),"")</f>
        <v/>
      </c>
      <c r="Z747" s="188">
        <f>referentes!S743</f>
        <v>48424</v>
      </c>
      <c r="AB747">
        <v>741</v>
      </c>
      <c r="AC747">
        <f t="shared" si="33"/>
        <v>0</v>
      </c>
      <c r="AD747">
        <f t="shared" si="34"/>
        <v>1130</v>
      </c>
      <c r="AE747" t="str">
        <f t="shared" si="35"/>
        <v>X</v>
      </c>
      <c r="AH747" s="202"/>
    </row>
    <row r="748" spans="18:34" x14ac:dyDescent="0.2">
      <c r="R748" t="str">
        <f>IF(AND(referentes!S1020&lt;&gt;""    ),(referentes!W1020),"")</f>
        <v>Zona de Preservación</v>
      </c>
      <c r="Y748" s="188" t="str">
        <f>IF(AND(referentes!U744&lt;&gt;"",          referentes!U744&lt;&gt;96321,    referentes!U744&lt;&gt;96222            ),(referentes!W744),"")</f>
        <v/>
      </c>
      <c r="Z748" s="188">
        <f>referentes!S744</f>
        <v>45071</v>
      </c>
      <c r="AB748">
        <v>742</v>
      </c>
      <c r="AC748">
        <f t="shared" si="33"/>
        <v>0</v>
      </c>
      <c r="AD748">
        <f t="shared" si="34"/>
        <v>1130</v>
      </c>
      <c r="AE748" t="str">
        <f t="shared" si="35"/>
        <v>X</v>
      </c>
      <c r="AH748" s="202"/>
    </row>
    <row r="749" spans="18:34" x14ac:dyDescent="0.2">
      <c r="R749" t="str">
        <f>IF(AND(referentes!S712&lt;&gt;""    ),(referentes!W712),"")</f>
        <v>Caimán Nuevo</v>
      </c>
      <c r="Y749" s="188" t="str">
        <f>IF(AND(referentes!U745&lt;&gt;"",          referentes!U745&lt;&gt;96321,    referentes!U745&lt;&gt;96222            ),(referentes!W745),"")</f>
        <v/>
      </c>
      <c r="Z749" s="188">
        <f>referentes!S745</f>
        <v>45039</v>
      </c>
      <c r="AB749">
        <v>743</v>
      </c>
      <c r="AC749">
        <f t="shared" si="33"/>
        <v>0</v>
      </c>
      <c r="AD749">
        <f t="shared" si="34"/>
        <v>1130</v>
      </c>
      <c r="AE749" t="str">
        <f t="shared" si="35"/>
        <v>X</v>
      </c>
      <c r="AH749" s="202"/>
    </row>
    <row r="750" spans="18:34" x14ac:dyDescent="0.2">
      <c r="R750" t="str">
        <f>IF(AND(referentes!S711&lt;&gt;""    ),(referentes!W711),"")</f>
        <v>Caimanera</v>
      </c>
      <c r="Y750" s="188" t="str">
        <f>IF(AND(referentes!U746&lt;&gt;"",          referentes!U746&lt;&gt;96321,    referentes!U746&lt;&gt;96222            ),(referentes!W746),"")</f>
        <v/>
      </c>
      <c r="Z750" s="188">
        <f>referentes!S746</f>
        <v>45129</v>
      </c>
      <c r="AB750">
        <v>744</v>
      </c>
      <c r="AC750">
        <f t="shared" si="33"/>
        <v>0</v>
      </c>
      <c r="AD750">
        <f t="shared" si="34"/>
        <v>1130</v>
      </c>
      <c r="AE750" t="str">
        <f t="shared" si="35"/>
        <v>X</v>
      </c>
      <c r="AH750" s="202"/>
    </row>
    <row r="751" spans="18:34" x14ac:dyDescent="0.2">
      <c r="R751" t="str">
        <f>IF(AND(referentes!S1104&lt;&gt;""    ),(referentes!W1104),"")</f>
        <v>Zona de Recuperación</v>
      </c>
      <c r="Y751" s="188" t="str">
        <f>IF(AND(referentes!U747&lt;&gt;"",          referentes!U747&lt;&gt;96321,    referentes!U747&lt;&gt;96222            ),(referentes!W747),"")</f>
        <v/>
      </c>
      <c r="Z751" s="188">
        <f>referentes!S747</f>
        <v>44377</v>
      </c>
      <c r="AB751">
        <v>745</v>
      </c>
      <c r="AC751">
        <f t="shared" si="33"/>
        <v>0</v>
      </c>
      <c r="AD751">
        <f t="shared" si="34"/>
        <v>1130</v>
      </c>
      <c r="AE751" t="str">
        <f t="shared" si="35"/>
        <v>X</v>
      </c>
      <c r="AH751" s="202"/>
    </row>
    <row r="752" spans="18:34" x14ac:dyDescent="0.2">
      <c r="R752" t="str">
        <f>IF(AND(referentes!S1139&lt;&gt;""    ),(referentes!W1139),"")</f>
        <v>Zona de Uso Sostenible</v>
      </c>
      <c r="Y752" s="188" t="str">
        <f>IF(AND(referentes!U748&lt;&gt;"",          referentes!U748&lt;&gt;96321,    referentes!U748&lt;&gt;96222            ),(referentes!W748),"")</f>
        <v/>
      </c>
      <c r="Z752" s="188">
        <f>referentes!S748</f>
        <v>45820</v>
      </c>
      <c r="AB752">
        <v>746</v>
      </c>
      <c r="AC752">
        <f t="shared" si="33"/>
        <v>0</v>
      </c>
      <c r="AD752">
        <f t="shared" si="34"/>
        <v>1130</v>
      </c>
      <c r="AE752" t="str">
        <f t="shared" si="35"/>
        <v>X</v>
      </c>
      <c r="AH752" s="202"/>
    </row>
    <row r="753" spans="18:34" x14ac:dyDescent="0.2">
      <c r="R753" t="str">
        <f>IF(AND(referentes!S1143&lt;&gt;""    ),(referentes!W1143),"")</f>
        <v>Zona de Uso Sostenible</v>
      </c>
      <c r="Y753" s="188" t="str">
        <f>IF(AND(referentes!U749&lt;&gt;"",          referentes!U749&lt;&gt;96321,    referentes!U749&lt;&gt;96222            ),(referentes!W749),"")</f>
        <v/>
      </c>
      <c r="Z753" s="188">
        <f>referentes!S749</f>
        <v>42163</v>
      </c>
      <c r="AB753">
        <v>747</v>
      </c>
      <c r="AC753">
        <f t="shared" si="33"/>
        <v>0</v>
      </c>
      <c r="AD753">
        <f t="shared" si="34"/>
        <v>1130</v>
      </c>
      <c r="AE753" t="str">
        <f t="shared" si="35"/>
        <v>X</v>
      </c>
      <c r="AH753" s="202"/>
    </row>
    <row r="754" spans="18:34" x14ac:dyDescent="0.2">
      <c r="R754" t="str">
        <f>IF(AND(referentes!S767&lt;&gt;""    ),(referentes!W767),"")</f>
        <v xml:space="preserve">Ciénaga el Rincón del Grillo </v>
      </c>
      <c r="Y754" s="188" t="str">
        <f>IF(AND(referentes!U750&lt;&gt;"",          referentes!U750&lt;&gt;96321,    referentes!U750&lt;&gt;96222            ),(referentes!W750),"")</f>
        <v/>
      </c>
      <c r="Z754" s="188">
        <f>referentes!S750</f>
        <v>44584</v>
      </c>
      <c r="AB754">
        <v>748</v>
      </c>
      <c r="AC754">
        <f t="shared" si="33"/>
        <v>0</v>
      </c>
      <c r="AD754">
        <f t="shared" si="34"/>
        <v>1130</v>
      </c>
      <c r="AE754" t="str">
        <f t="shared" si="35"/>
        <v>X</v>
      </c>
      <c r="AH754" s="202"/>
    </row>
    <row r="755" spans="18:34" x14ac:dyDescent="0.2">
      <c r="R755" t="str">
        <f>IF(AND(referentes!S1106&lt;&gt;""    ),(referentes!W1106),"")</f>
        <v>Zona de Recuperación</v>
      </c>
      <c r="Y755" s="188" t="str">
        <f>IF(AND(referentes!U751&lt;&gt;"",          referentes!U751&lt;&gt;96321,    referentes!U751&lt;&gt;96222            ),(referentes!W751),"")</f>
        <v/>
      </c>
      <c r="Z755" s="188">
        <f>referentes!S751</f>
        <v>44979</v>
      </c>
      <c r="AB755">
        <v>749</v>
      </c>
      <c r="AC755">
        <f t="shared" si="33"/>
        <v>0</v>
      </c>
      <c r="AD755">
        <f t="shared" si="34"/>
        <v>1130</v>
      </c>
      <c r="AE755" t="str">
        <f t="shared" si="35"/>
        <v>X</v>
      </c>
      <c r="AH755" s="202"/>
    </row>
    <row r="756" spans="18:34" x14ac:dyDescent="0.2">
      <c r="R756" t="str">
        <f>IF(AND(referentes!S1107&lt;&gt;""    ),(referentes!W1107),"")</f>
        <v>Zona de Recuperación</v>
      </c>
      <c r="Y756" s="188" t="str">
        <f>IF(AND(referentes!U752&lt;&gt;"",          referentes!U752&lt;&gt;96321,    referentes!U752&lt;&gt;96222            ),(referentes!W752),"")</f>
        <v/>
      </c>
      <c r="Z756" s="188">
        <f>referentes!S752</f>
        <v>48752</v>
      </c>
      <c r="AB756">
        <v>750</v>
      </c>
      <c r="AC756">
        <f t="shared" si="33"/>
        <v>0</v>
      </c>
      <c r="AD756">
        <f t="shared" si="34"/>
        <v>1130</v>
      </c>
      <c r="AE756" t="str">
        <f t="shared" si="35"/>
        <v>X</v>
      </c>
      <c r="AH756" s="202"/>
    </row>
    <row r="757" spans="18:34" x14ac:dyDescent="0.2">
      <c r="R757" t="str">
        <f>IF(AND(referentes!S1108&lt;&gt;""    ),(referentes!W1108),"")</f>
        <v>Zona de Recuperación</v>
      </c>
      <c r="Y757" s="188" t="str">
        <f>IF(AND(referentes!U753&lt;&gt;"",          referentes!U753&lt;&gt;96321,    referentes!U753&lt;&gt;96222            ),(referentes!W753),"")</f>
        <v/>
      </c>
      <c r="Z757" s="188">
        <f>referentes!S753</f>
        <v>43810</v>
      </c>
      <c r="AB757">
        <v>751</v>
      </c>
      <c r="AC757">
        <f t="shared" si="33"/>
        <v>0</v>
      </c>
      <c r="AD757">
        <f t="shared" si="34"/>
        <v>1130</v>
      </c>
      <c r="AE757" t="str">
        <f t="shared" si="35"/>
        <v>X</v>
      </c>
      <c r="AH757" s="202"/>
    </row>
    <row r="758" spans="18:34" x14ac:dyDescent="0.2">
      <c r="R758" t="str">
        <f>IF(AND(referentes!S1091&lt;&gt;""    ),(referentes!W1091),"")</f>
        <v>Zona de Recuperación</v>
      </c>
      <c r="Y758" s="188" t="str">
        <f>IF(AND(referentes!U754&lt;&gt;"",          referentes!U754&lt;&gt;96321,    referentes!U754&lt;&gt;96222            ),(referentes!W754),"")</f>
        <v/>
      </c>
      <c r="Z758" s="188">
        <f>referentes!S754</f>
        <v>48765</v>
      </c>
      <c r="AB758">
        <v>752</v>
      </c>
      <c r="AC758">
        <f t="shared" si="33"/>
        <v>0</v>
      </c>
      <c r="AD758">
        <f t="shared" si="34"/>
        <v>1130</v>
      </c>
      <c r="AE758" t="str">
        <f t="shared" si="35"/>
        <v>X</v>
      </c>
      <c r="AH758" s="202"/>
    </row>
    <row r="759" spans="18:34" x14ac:dyDescent="0.2">
      <c r="R759" t="str">
        <f>IF(AND(referentes!S1072&lt;&gt;""    ),(referentes!W1072),"")</f>
        <v>Zona de Recuperación</v>
      </c>
      <c r="Y759" s="188" t="str">
        <f>IF(AND(referentes!U755&lt;&gt;"",          referentes!U755&lt;&gt;96321,    referentes!U755&lt;&gt;96222            ),(referentes!W755),"")</f>
        <v/>
      </c>
      <c r="Z759" s="188">
        <f>referentes!S755</f>
        <v>48746</v>
      </c>
      <c r="AB759">
        <v>753</v>
      </c>
      <c r="AC759">
        <f t="shared" si="33"/>
        <v>0</v>
      </c>
      <c r="AD759">
        <f t="shared" si="34"/>
        <v>1130</v>
      </c>
      <c r="AE759" t="str">
        <f t="shared" si="35"/>
        <v>X</v>
      </c>
      <c r="AH759" s="202"/>
    </row>
    <row r="760" spans="18:34" x14ac:dyDescent="0.2">
      <c r="R760" t="str">
        <f>IF(AND(referentes!S1145&lt;&gt;""    ),(referentes!W1145),"")</f>
        <v>Zona de Uso Sostenible</v>
      </c>
      <c r="Y760" s="188" t="str">
        <f>IF(AND(referentes!U756&lt;&gt;"",          referentes!U756&lt;&gt;96321,    referentes!U756&lt;&gt;96222            ),(referentes!W756),"")</f>
        <v/>
      </c>
      <c r="Z760" s="188">
        <f>referentes!S756</f>
        <v>44404</v>
      </c>
      <c r="AB760">
        <v>754</v>
      </c>
      <c r="AC760">
        <f t="shared" si="33"/>
        <v>0</v>
      </c>
      <c r="AD760">
        <f t="shared" si="34"/>
        <v>1130</v>
      </c>
      <c r="AE760" t="str">
        <f t="shared" si="35"/>
        <v>X</v>
      </c>
      <c r="AH760" s="202"/>
    </row>
    <row r="761" spans="18:34" x14ac:dyDescent="0.2">
      <c r="R761" t="str">
        <f>IF(AND(referentes!S1090&lt;&gt;""    ),(referentes!W1090),"")</f>
        <v>Zona de Recuperación</v>
      </c>
      <c r="Y761" s="188" t="str">
        <f>IF(AND(referentes!U757&lt;&gt;"",          referentes!U757&lt;&gt;96321,    referentes!U757&lt;&gt;96222            ),(referentes!W757),"")</f>
        <v/>
      </c>
      <c r="Z761" s="188">
        <f>referentes!S757</f>
        <v>44368</v>
      </c>
      <c r="AB761">
        <v>755</v>
      </c>
      <c r="AC761">
        <f t="shared" si="33"/>
        <v>0</v>
      </c>
      <c r="AD761">
        <f t="shared" si="34"/>
        <v>1130</v>
      </c>
      <c r="AE761" t="str">
        <f t="shared" si="35"/>
        <v>X</v>
      </c>
      <c r="AH761" s="202"/>
    </row>
    <row r="762" spans="18:34" x14ac:dyDescent="0.2">
      <c r="R762" t="str">
        <f>IF(AND(referentes!S1225&lt;&gt;""    ),(referentes!W1225),"")</f>
        <v/>
      </c>
      <c r="Y762" s="188" t="str">
        <f>IF(AND(referentes!U758&lt;&gt;"",          referentes!U758&lt;&gt;96321,    referentes!U758&lt;&gt;96222            ),(referentes!W758),"")</f>
        <v/>
      </c>
      <c r="Z762" s="188">
        <f>referentes!S758</f>
        <v>45128</v>
      </c>
      <c r="AB762">
        <v>756</v>
      </c>
      <c r="AC762">
        <f t="shared" si="33"/>
        <v>0</v>
      </c>
      <c r="AD762">
        <f t="shared" si="34"/>
        <v>1130</v>
      </c>
      <c r="AE762" t="str">
        <f t="shared" si="35"/>
        <v>X</v>
      </c>
      <c r="AH762" s="202"/>
    </row>
    <row r="763" spans="18:34" x14ac:dyDescent="0.2">
      <c r="R763" t="str">
        <f>IF(AND(referentes!S779&lt;&gt;""    ),(referentes!W779),"")</f>
        <v>El Claval</v>
      </c>
      <c r="Y763" s="188" t="str">
        <f>IF(AND(referentes!U759&lt;&gt;"",          referentes!U759&lt;&gt;96321,    referentes!U759&lt;&gt;96222            ),(referentes!W759),"")</f>
        <v/>
      </c>
      <c r="Z763" s="188">
        <f>referentes!S759</f>
        <v>44597</v>
      </c>
      <c r="AB763">
        <v>757</v>
      </c>
      <c r="AC763">
        <f t="shared" si="33"/>
        <v>0</v>
      </c>
      <c r="AD763">
        <f t="shared" si="34"/>
        <v>1130</v>
      </c>
      <c r="AE763" t="str">
        <f t="shared" si="35"/>
        <v>X</v>
      </c>
      <c r="AH763" s="202"/>
    </row>
    <row r="764" spans="18:34" x14ac:dyDescent="0.2">
      <c r="R764" t="str">
        <f>IF(AND(referentes!S780&lt;&gt;""    ),(referentes!W780),"")</f>
        <v>El Garzal 3</v>
      </c>
      <c r="Y764" s="188" t="str">
        <f>IF(AND(referentes!U760&lt;&gt;"",          referentes!U760&lt;&gt;96321,    referentes!U760&lt;&gt;96222            ),(referentes!W760),"")</f>
        <v/>
      </c>
      <c r="Z764" s="188">
        <f>referentes!S760</f>
        <v>45117</v>
      </c>
      <c r="AB764">
        <v>758</v>
      </c>
      <c r="AC764">
        <f t="shared" si="33"/>
        <v>0</v>
      </c>
      <c r="AD764">
        <f t="shared" si="34"/>
        <v>1130</v>
      </c>
      <c r="AE764" t="str">
        <f t="shared" si="35"/>
        <v>X</v>
      </c>
      <c r="AH764" s="202"/>
    </row>
    <row r="765" spans="18:34" x14ac:dyDescent="0.2">
      <c r="R765" t="str">
        <f>IF(AND(referentes!S781&lt;&gt;""    ),(referentes!W781),"")</f>
        <v>El Mohán</v>
      </c>
      <c r="Y765" s="188" t="str">
        <f>IF(AND(referentes!U761&lt;&gt;"",          referentes!U761&lt;&gt;96321,    referentes!U761&lt;&gt;96222            ),(referentes!W761),"")</f>
        <v/>
      </c>
      <c r="Z765" s="188">
        <f>referentes!S761</f>
        <v>43815</v>
      </c>
      <c r="AB765">
        <v>759</v>
      </c>
      <c r="AC765">
        <f t="shared" si="33"/>
        <v>0</v>
      </c>
      <c r="AD765">
        <f t="shared" si="34"/>
        <v>1130</v>
      </c>
      <c r="AE765" t="str">
        <f t="shared" si="35"/>
        <v>X</v>
      </c>
      <c r="AH765" s="202"/>
    </row>
    <row r="766" spans="18:34" x14ac:dyDescent="0.2">
      <c r="R766" t="str">
        <f>IF(AND(referentes!S782&lt;&gt;""    ),(referentes!W782),"")</f>
        <v xml:space="preserve">Ensenada de Rionegro </v>
      </c>
      <c r="Y766" s="188" t="str">
        <f>IF(AND(referentes!U762&lt;&gt;"",          referentes!U762&lt;&gt;96321,    referentes!U762&lt;&gt;96222            ),(referentes!W762),"")</f>
        <v/>
      </c>
      <c r="Z766" s="188">
        <f>referentes!S762</f>
        <v>45120</v>
      </c>
      <c r="AB766">
        <v>760</v>
      </c>
      <c r="AC766">
        <f t="shared" si="33"/>
        <v>0</v>
      </c>
      <c r="AD766">
        <f t="shared" si="34"/>
        <v>1130</v>
      </c>
      <c r="AE766" t="str">
        <f t="shared" si="35"/>
        <v>X</v>
      </c>
      <c r="AH766" s="202"/>
    </row>
    <row r="767" spans="18:34" x14ac:dyDescent="0.2">
      <c r="R767" t="str">
        <f>IF(AND(referentes!S924&lt;&gt;""    ),(referentes!W924),"")</f>
        <v>Tangarrá</v>
      </c>
      <c r="Y767" s="188" t="str">
        <f>IF(AND(referentes!U763&lt;&gt;"",          referentes!U763&lt;&gt;96321,    referentes!U763&lt;&gt;96222            ),(referentes!W763),"")</f>
        <v/>
      </c>
      <c r="Z767" s="188">
        <f>referentes!S763</f>
        <v>45135</v>
      </c>
      <c r="AB767">
        <v>761</v>
      </c>
      <c r="AC767">
        <f t="shared" si="33"/>
        <v>0</v>
      </c>
      <c r="AD767">
        <f t="shared" si="34"/>
        <v>1130</v>
      </c>
      <c r="AE767" t="str">
        <f t="shared" si="35"/>
        <v>X</v>
      </c>
      <c r="AH767" s="202"/>
    </row>
    <row r="768" spans="18:34" x14ac:dyDescent="0.2">
      <c r="R768" t="str">
        <f>IF(AND(referentes!S925&lt;&gt;""    ),(referentes!W925),"")</f>
        <v>Timba</v>
      </c>
      <c r="Y768" s="188" t="str">
        <f>IF(AND(referentes!U764&lt;&gt;"",          referentes!U764&lt;&gt;96321,    referentes!U764&lt;&gt;96222            ),(referentes!W764),"")</f>
        <v/>
      </c>
      <c r="Z768" s="188">
        <f>referentes!S764</f>
        <v>43630</v>
      </c>
      <c r="AB768">
        <v>762</v>
      </c>
      <c r="AC768">
        <f t="shared" si="33"/>
        <v>0</v>
      </c>
      <c r="AD768">
        <f t="shared" si="34"/>
        <v>1130</v>
      </c>
      <c r="AE768" t="str">
        <f t="shared" si="35"/>
        <v>X</v>
      </c>
      <c r="AH768" s="202"/>
    </row>
    <row r="769" spans="18:34" x14ac:dyDescent="0.2">
      <c r="R769" t="str">
        <f>IF(AND(referentes!S926&lt;&gt;""    ),(referentes!W926),"")</f>
        <v>Totumo Oriental</v>
      </c>
      <c r="Y769" s="188" t="str">
        <f>IF(AND(referentes!U765&lt;&gt;"",          referentes!U765&lt;&gt;96321,    referentes!U765&lt;&gt;96222            ),(referentes!W765),"")</f>
        <v/>
      </c>
      <c r="Z769" s="188">
        <f>referentes!S765</f>
        <v>43619</v>
      </c>
      <c r="AB769">
        <v>763</v>
      </c>
      <c r="AC769">
        <f t="shared" si="33"/>
        <v>0</v>
      </c>
      <c r="AD769">
        <f t="shared" si="34"/>
        <v>1130</v>
      </c>
      <c r="AE769" t="str">
        <f t="shared" si="35"/>
        <v>X</v>
      </c>
      <c r="AH769" s="202"/>
    </row>
    <row r="770" spans="18:34" x14ac:dyDescent="0.2">
      <c r="R770" t="str">
        <f>IF(AND(referentes!S1071&lt;&gt;""    ),(referentes!W1071),"")</f>
        <v>Zona de Recuperación</v>
      </c>
      <c r="Y770" s="188" t="str">
        <f>IF(AND(referentes!U766&lt;&gt;"",          referentes!U766&lt;&gt;96321,    referentes!U766&lt;&gt;96222            ),(referentes!W766),"")</f>
        <v/>
      </c>
      <c r="Z770" s="188">
        <f>referentes!S766</f>
        <v>45141</v>
      </c>
      <c r="AB770">
        <v>764</v>
      </c>
      <c r="AC770">
        <f t="shared" si="33"/>
        <v>0</v>
      </c>
      <c r="AD770">
        <f t="shared" si="34"/>
        <v>1130</v>
      </c>
      <c r="AE770" t="str">
        <f t="shared" si="35"/>
        <v>X</v>
      </c>
      <c r="AH770" s="202"/>
    </row>
    <row r="771" spans="18:34" x14ac:dyDescent="0.2">
      <c r="R771" t="str">
        <f>IF(AND(referentes!S1176&lt;&gt;""    ),(referentes!W1176),"")</f>
        <v>Zona de Uso Sostenible</v>
      </c>
      <c r="Y771" s="188" t="str">
        <f>IF(AND(referentes!U767&lt;&gt;"",          referentes!U767&lt;&gt;96321,    referentes!U767&lt;&gt;96222            ),(referentes!W767),"")</f>
        <v/>
      </c>
      <c r="Z771" s="188">
        <f>referentes!S767</f>
        <v>45124</v>
      </c>
      <c r="AB771">
        <v>765</v>
      </c>
      <c r="AC771">
        <f t="shared" si="33"/>
        <v>0</v>
      </c>
      <c r="AD771">
        <f t="shared" si="34"/>
        <v>1130</v>
      </c>
      <c r="AE771" t="str">
        <f t="shared" si="35"/>
        <v>X</v>
      </c>
      <c r="AH771" s="202"/>
    </row>
    <row r="772" spans="18:34" x14ac:dyDescent="0.2">
      <c r="R772" t="str">
        <f>IF(AND(referentes!S310&lt;&gt;""    ),(referentes!W310),"")</f>
        <v>Bahía Marirrio</v>
      </c>
      <c r="Y772" s="188" t="str">
        <f>IF(AND(referentes!U768&lt;&gt;"",          referentes!U768&lt;&gt;96321,    referentes!U768&lt;&gt;96222            ),(referentes!W768),"")</f>
        <v/>
      </c>
      <c r="Z772" s="188">
        <f>referentes!S768</f>
        <v>44421</v>
      </c>
      <c r="AB772">
        <v>766</v>
      </c>
      <c r="AC772">
        <f t="shared" si="33"/>
        <v>0</v>
      </c>
      <c r="AD772">
        <f t="shared" si="34"/>
        <v>1130</v>
      </c>
      <c r="AE772" t="str">
        <f t="shared" si="35"/>
        <v>X</v>
      </c>
      <c r="AH772" s="202"/>
    </row>
    <row r="773" spans="18:34" x14ac:dyDescent="0.2">
      <c r="R773" t="str">
        <f>IF(AND(referentes!S312&lt;&gt;""    ),(referentes!W312),"")</f>
        <v>Balboa-1</v>
      </c>
      <c r="Y773" s="188" t="str">
        <f>IF(AND(referentes!U769&lt;&gt;"",          referentes!U769&lt;&gt;96321,    referentes!U769&lt;&gt;96222            ),(referentes!W769),"")</f>
        <v/>
      </c>
      <c r="Z773" s="188">
        <f>referentes!S769</f>
        <v>45574</v>
      </c>
      <c r="AB773">
        <v>767</v>
      </c>
      <c r="AC773">
        <f t="shared" si="33"/>
        <v>0</v>
      </c>
      <c r="AD773">
        <f t="shared" si="34"/>
        <v>1130</v>
      </c>
      <c r="AE773" t="str">
        <f t="shared" si="35"/>
        <v>X</v>
      </c>
    </row>
    <row r="774" spans="18:34" x14ac:dyDescent="0.2">
      <c r="R774" t="str">
        <f>IF(AND(referentes!S428&lt;&gt;""    ),(referentes!W428),"")</f>
        <v>Don Diego</v>
      </c>
      <c r="Y774" s="188" t="str">
        <f>IF(AND(referentes!U770&lt;&gt;"",          referentes!U770&lt;&gt;96321,    referentes!U770&lt;&gt;96222            ),(referentes!W770),"")</f>
        <v/>
      </c>
      <c r="Z774" s="188">
        <f>referentes!S770</f>
        <v>45296</v>
      </c>
      <c r="AB774">
        <v>768</v>
      </c>
      <c r="AC774">
        <f t="shared" si="33"/>
        <v>0</v>
      </c>
      <c r="AD774">
        <f t="shared" si="34"/>
        <v>1130</v>
      </c>
      <c r="AE774" t="str">
        <f t="shared" si="35"/>
        <v>X</v>
      </c>
    </row>
    <row r="775" spans="18:34" x14ac:dyDescent="0.2">
      <c r="R775" t="str">
        <f>IF(AND(referentes!S408&lt;&gt;""    ),(referentes!W408),"")</f>
        <v>Ciénaga Manzanillo-1</v>
      </c>
      <c r="Y775" s="188" t="str">
        <f>IF(AND(referentes!U771&lt;&gt;"",          referentes!U771&lt;&gt;96321,    referentes!U771&lt;&gt;96222            ),(referentes!W771),"")</f>
        <v/>
      </c>
      <c r="Z775" s="188">
        <f>referentes!S771</f>
        <v>45300</v>
      </c>
      <c r="AB775">
        <v>769</v>
      </c>
      <c r="AC775">
        <f t="shared" si="33"/>
        <v>0</v>
      </c>
      <c r="AD775">
        <f t="shared" si="34"/>
        <v>1130</v>
      </c>
      <c r="AE775" t="str">
        <f t="shared" si="35"/>
        <v>X</v>
      </c>
    </row>
    <row r="776" spans="18:34" x14ac:dyDescent="0.2">
      <c r="R776" t="str">
        <f>IF(AND(referentes!S663&lt;&gt;""    ),(referentes!W663),"")</f>
        <v>Agrosoledad</v>
      </c>
      <c r="Y776" s="188" t="str">
        <f>IF(AND(referentes!U772&lt;&gt;"",          referentes!U772&lt;&gt;96321,    referentes!U772&lt;&gt;96222            ),(referentes!W772),"")</f>
        <v/>
      </c>
      <c r="Z776" s="188">
        <f>referentes!S772</f>
        <v>45488</v>
      </c>
      <c r="AB776">
        <v>770</v>
      </c>
      <c r="AC776">
        <f t="shared" ref="AC776:AC839" si="36">IF(Y775="",0,Y775)</f>
        <v>0</v>
      </c>
      <c r="AD776">
        <f t="shared" ref="AD776:AD839" si="37">IF(AC776=0,MAX($AB$7:$AB$1135)+1,AB776)</f>
        <v>1130</v>
      </c>
      <c r="AE776" t="str">
        <f t="shared" ref="AE776:AE839" si="38">IFERROR(VLOOKUP(SMALL($AD$7:$AD$1135,AB776),$AB$7:$AD$1135,2,FALSE),"X")</f>
        <v>X</v>
      </c>
    </row>
    <row r="777" spans="18:34" x14ac:dyDescent="0.2">
      <c r="R777" t="str">
        <f>IF(AND(referentes!S1227&lt;&gt;""    ),(referentes!W1227),"")</f>
        <v/>
      </c>
      <c r="Y777" s="188" t="str">
        <f>IF(AND(referentes!U773&lt;&gt;"",          referentes!U773&lt;&gt;96321,    referentes!U773&lt;&gt;96222            ),(referentes!W773),"")</f>
        <v/>
      </c>
      <c r="Z777" s="188">
        <f>referentes!S773</f>
        <v>52725</v>
      </c>
      <c r="AB777">
        <v>771</v>
      </c>
      <c r="AC777">
        <f t="shared" si="36"/>
        <v>0</v>
      </c>
      <c r="AD777">
        <f t="shared" si="37"/>
        <v>1130</v>
      </c>
      <c r="AE777" t="str">
        <f t="shared" si="38"/>
        <v>X</v>
      </c>
    </row>
    <row r="778" spans="18:34" x14ac:dyDescent="0.2">
      <c r="R778" t="str">
        <f>IF(AND(referentes!S423&lt;&gt;""    ),(referentes!W423),"")</f>
        <v>Costa Verde P-2</v>
      </c>
      <c r="Y778" s="188" t="str">
        <f>IF(AND(referentes!U774&lt;&gt;"",          referentes!U774&lt;&gt;96321,    referentes!U774&lt;&gt;96222            ),(referentes!W774),"")</f>
        <v/>
      </c>
      <c r="Z778" s="188">
        <f>referentes!S774</f>
        <v>52726</v>
      </c>
      <c r="AB778">
        <v>772</v>
      </c>
      <c r="AC778">
        <f t="shared" si="36"/>
        <v>0</v>
      </c>
      <c r="AD778">
        <f t="shared" si="37"/>
        <v>1130</v>
      </c>
      <c r="AE778" t="str">
        <f t="shared" si="38"/>
        <v>X</v>
      </c>
    </row>
    <row r="779" spans="18:34" x14ac:dyDescent="0.2">
      <c r="R779" t="str">
        <f>IF(AND(referentes!S627&lt;&gt;""    ),(referentes!W627),"")</f>
        <v>Santa Catalina parcela circular-2</v>
      </c>
      <c r="Y779" s="188" t="str">
        <f>IF(AND(referentes!U775&lt;&gt;"",          referentes!U775&lt;&gt;96321,    referentes!U775&lt;&gt;96222            ),(referentes!W775),"")</f>
        <v/>
      </c>
      <c r="Z779" s="188">
        <f>referentes!S775</f>
        <v>40972</v>
      </c>
      <c r="AB779">
        <v>773</v>
      </c>
      <c r="AC779">
        <f t="shared" si="36"/>
        <v>0</v>
      </c>
      <c r="AD779">
        <f t="shared" si="37"/>
        <v>1130</v>
      </c>
      <c r="AE779" t="str">
        <f t="shared" si="38"/>
        <v>X</v>
      </c>
    </row>
    <row r="780" spans="18:34" x14ac:dyDescent="0.2">
      <c r="R780" t="str">
        <f>IF(AND(referentes!S630&lt;&gt;""    ),(referentes!W630),"")</f>
        <v>Smith Channel -1-1</v>
      </c>
      <c r="Y780" s="188" t="str">
        <f>IF(AND(referentes!U776&lt;&gt;"",          referentes!U776&lt;&gt;96321,    referentes!U776&lt;&gt;96222            ),(referentes!W776),"")</f>
        <v/>
      </c>
      <c r="Z780" s="188">
        <f>referentes!S776</f>
        <v>45329</v>
      </c>
      <c r="AB780">
        <v>774</v>
      </c>
      <c r="AC780">
        <f t="shared" si="36"/>
        <v>0</v>
      </c>
      <c r="AD780">
        <f t="shared" si="37"/>
        <v>1130</v>
      </c>
      <c r="AE780" t="str">
        <f t="shared" si="38"/>
        <v>X</v>
      </c>
    </row>
    <row r="781" spans="18:34" x14ac:dyDescent="0.2">
      <c r="R781" t="str">
        <f>IF(AND(referentes!S633&lt;&gt;""    ),(referentes!W633),"")</f>
        <v>Smith Channel parcela circular-1</v>
      </c>
      <c r="Y781" s="188" t="str">
        <f>IF(AND(referentes!U777&lt;&gt;"",          referentes!U777&lt;&gt;96321,    referentes!U777&lt;&gt;96222            ),(referentes!W777),"")</f>
        <v/>
      </c>
      <c r="Z781" s="188">
        <f>referentes!S777</f>
        <v>45324</v>
      </c>
      <c r="AB781">
        <v>775</v>
      </c>
      <c r="AC781">
        <f t="shared" si="36"/>
        <v>0</v>
      </c>
      <c r="AD781">
        <f t="shared" si="37"/>
        <v>1130</v>
      </c>
      <c r="AE781" t="str">
        <f t="shared" si="38"/>
        <v>X</v>
      </c>
    </row>
    <row r="782" spans="18:34" x14ac:dyDescent="0.2">
      <c r="R782" t="str">
        <f>IF(AND(referentes!S634&lt;&gt;""    ),(referentes!W634),"")</f>
        <v>Sound Bay parcela circular-1</v>
      </c>
      <c r="Y782" s="188" t="str">
        <f>IF(AND(referentes!U778&lt;&gt;"",          referentes!U778&lt;&gt;96321,    referentes!U778&lt;&gt;96222            ),(referentes!W778),"")</f>
        <v/>
      </c>
      <c r="Z782" s="188">
        <f>referentes!S778</f>
        <v>45904</v>
      </c>
      <c r="AB782">
        <v>776</v>
      </c>
      <c r="AC782">
        <f t="shared" si="36"/>
        <v>0</v>
      </c>
      <c r="AD782">
        <f t="shared" si="37"/>
        <v>1130</v>
      </c>
      <c r="AE782" t="str">
        <f t="shared" si="38"/>
        <v>X</v>
      </c>
    </row>
    <row r="783" spans="18:34" x14ac:dyDescent="0.2">
      <c r="R783" t="str">
        <f>IF(AND(referentes!S628&lt;&gt;""    ),(referentes!W628),"")</f>
        <v>Santa Rita -1</v>
      </c>
      <c r="Y783" s="188" t="str">
        <f>IF(AND(referentes!U779&lt;&gt;"",          referentes!U779&lt;&gt;96321,    referentes!U779&lt;&gt;96222            ),(referentes!W779),"")</f>
        <v/>
      </c>
      <c r="Z783" s="188">
        <f>referentes!S779</f>
        <v>45011</v>
      </c>
      <c r="AB783">
        <v>777</v>
      </c>
      <c r="AC783">
        <f t="shared" si="36"/>
        <v>0</v>
      </c>
      <c r="AD783">
        <f t="shared" si="37"/>
        <v>1130</v>
      </c>
      <c r="AE783" t="str">
        <f t="shared" si="38"/>
        <v>X</v>
      </c>
    </row>
    <row r="784" spans="18:34" x14ac:dyDescent="0.2">
      <c r="R784" t="str">
        <f>IF(AND(referentes!S631&lt;&gt;""    ),(referentes!W631),"")</f>
        <v>Smith Channel -1-2</v>
      </c>
      <c r="Y784" s="188" t="str">
        <f>IF(AND(referentes!U780&lt;&gt;"",          referentes!U780&lt;&gt;96321,    referentes!U780&lt;&gt;96222            ),(referentes!W780),"")</f>
        <v/>
      </c>
      <c r="Z784" s="188">
        <f>referentes!S780</f>
        <v>45144</v>
      </c>
      <c r="AB784">
        <v>778</v>
      </c>
      <c r="AC784">
        <f t="shared" si="36"/>
        <v>0</v>
      </c>
      <c r="AD784">
        <f t="shared" si="37"/>
        <v>1130</v>
      </c>
      <c r="AE784" t="str">
        <f t="shared" si="38"/>
        <v>X</v>
      </c>
    </row>
    <row r="785" spans="18:31" x14ac:dyDescent="0.2">
      <c r="R785" t="str">
        <f>IF(AND(referentes!S635&lt;&gt;""    ),(referentes!W635),"")</f>
        <v>Sound Bay parcela circular-2</v>
      </c>
      <c r="Y785" s="188" t="str">
        <f>IF(AND(referentes!U781&lt;&gt;"",          referentes!U781&lt;&gt;96321,    referentes!U781&lt;&gt;96222            ),(referentes!W781),"")</f>
        <v/>
      </c>
      <c r="Z785" s="188">
        <f>referentes!S781</f>
        <v>44589</v>
      </c>
      <c r="AB785">
        <v>779</v>
      </c>
      <c r="AC785">
        <f t="shared" si="36"/>
        <v>0</v>
      </c>
      <c r="AD785">
        <f t="shared" si="37"/>
        <v>1130</v>
      </c>
      <c r="AE785" t="str">
        <f t="shared" si="38"/>
        <v>X</v>
      </c>
    </row>
    <row r="786" spans="18:31" x14ac:dyDescent="0.2">
      <c r="R786" t="str">
        <f>IF(AND(referentes!S538&lt;&gt;""    ),(referentes!W538),"")</f>
        <v>Musichi SC_Parche SO</v>
      </c>
      <c r="Y786" s="188" t="str">
        <f>IF(AND(referentes!U782&lt;&gt;"",          referentes!U782&lt;&gt;96321,    referentes!U782&lt;&gt;96222            ),(referentes!W782),"")</f>
        <v/>
      </c>
      <c r="Z786" s="188">
        <f>referentes!S782</f>
        <v>48416</v>
      </c>
      <c r="AB786">
        <v>780</v>
      </c>
      <c r="AC786">
        <f t="shared" si="36"/>
        <v>0</v>
      </c>
      <c r="AD786">
        <f t="shared" si="37"/>
        <v>1130</v>
      </c>
      <c r="AE786" t="str">
        <f t="shared" si="38"/>
        <v>X</v>
      </c>
    </row>
    <row r="787" spans="18:31" x14ac:dyDescent="0.2">
      <c r="R787" t="str">
        <f>IF(AND(referentes!S595&lt;&gt;""    ),(referentes!W595),"")</f>
        <v>Rinconada -3</v>
      </c>
      <c r="Y787" s="188" t="str">
        <f>IF(AND(referentes!U783&lt;&gt;"",          referentes!U783&lt;&gt;96321,    referentes!U783&lt;&gt;96222            ),(referentes!W783),"")</f>
        <v/>
      </c>
      <c r="Z787" s="188">
        <f>referentes!S783</f>
        <v>45314</v>
      </c>
      <c r="AB787">
        <v>781</v>
      </c>
      <c r="AC787">
        <f t="shared" si="36"/>
        <v>0</v>
      </c>
      <c r="AD787">
        <f t="shared" si="37"/>
        <v>1130</v>
      </c>
      <c r="AE787" t="str">
        <f t="shared" si="38"/>
        <v>X</v>
      </c>
    </row>
    <row r="788" spans="18:31" x14ac:dyDescent="0.2">
      <c r="R788" t="str">
        <f>IF(AND(referentes!S596&lt;&gt;""    ),(referentes!W596),"")</f>
        <v>Rio Ancachi</v>
      </c>
      <c r="Y788" s="188" t="str">
        <f>IF(AND(referentes!U784&lt;&gt;"",          referentes!U784&lt;&gt;96321,    referentes!U784&lt;&gt;96222            ),(referentes!W784),"")</f>
        <v/>
      </c>
      <c r="Z788" s="188">
        <f>referentes!S784</f>
        <v>43667</v>
      </c>
      <c r="AB788">
        <v>782</v>
      </c>
      <c r="AC788">
        <f t="shared" si="36"/>
        <v>0</v>
      </c>
      <c r="AD788">
        <f t="shared" si="37"/>
        <v>1130</v>
      </c>
      <c r="AE788" t="str">
        <f t="shared" si="38"/>
        <v>X</v>
      </c>
    </row>
    <row r="789" spans="18:31" x14ac:dyDescent="0.2">
      <c r="R789" t="str">
        <f>IF(AND(referentes!S608&lt;&gt;""    ),(referentes!W608),"")</f>
        <v>Rio Toribio-5</v>
      </c>
      <c r="Y789" s="188" t="str">
        <f>IF(AND(referentes!U785&lt;&gt;"",          referentes!U785&lt;&gt;96321,    referentes!U785&lt;&gt;96222            ),(referentes!W785),"")</f>
        <v/>
      </c>
      <c r="Z789" s="188">
        <f>referentes!S785</f>
        <v>43827</v>
      </c>
      <c r="AB789">
        <v>783</v>
      </c>
      <c r="AC789">
        <f t="shared" si="36"/>
        <v>0</v>
      </c>
      <c r="AD789">
        <f t="shared" si="37"/>
        <v>1130</v>
      </c>
      <c r="AE789" t="str">
        <f t="shared" si="38"/>
        <v>X</v>
      </c>
    </row>
    <row r="790" spans="18:31" x14ac:dyDescent="0.2">
      <c r="R790" t="str">
        <f>IF(AND(referentes!S1250&lt;&gt;""    ),(referentes!W1250),"")</f>
        <v/>
      </c>
      <c r="Y790" s="188" t="str">
        <f>IF(AND(referentes!U786&lt;&gt;"",          referentes!U786&lt;&gt;96321,    referentes!U786&lt;&gt;96222            ),(referentes!W786),"")</f>
        <v/>
      </c>
      <c r="Z790" s="188">
        <f>referentes!S786</f>
        <v>42092</v>
      </c>
      <c r="AB790">
        <v>784</v>
      </c>
      <c r="AC790">
        <f t="shared" si="36"/>
        <v>0</v>
      </c>
      <c r="AD790">
        <f t="shared" si="37"/>
        <v>1130</v>
      </c>
      <c r="AE790" t="str">
        <f t="shared" si="38"/>
        <v>X</v>
      </c>
    </row>
    <row r="791" spans="18:31" x14ac:dyDescent="0.2">
      <c r="R791" t="str">
        <f>IF(AND(referentes!S1206&lt;&gt;""    ),(referentes!W1206),"")</f>
        <v/>
      </c>
      <c r="Y791" s="188" t="str">
        <f>IF(AND(referentes!U787&lt;&gt;"",          referentes!U787&lt;&gt;96321,    referentes!U787&lt;&gt;96222            ),(referentes!W787),"")</f>
        <v/>
      </c>
      <c r="Z791" s="188">
        <f>referentes!S787</f>
        <v>47506</v>
      </c>
      <c r="AB791">
        <v>785</v>
      </c>
      <c r="AC791">
        <f t="shared" si="36"/>
        <v>0</v>
      </c>
      <c r="AD791">
        <f t="shared" si="37"/>
        <v>1130</v>
      </c>
      <c r="AE791" t="str">
        <f t="shared" si="38"/>
        <v>X</v>
      </c>
    </row>
    <row r="792" spans="18:31" x14ac:dyDescent="0.2">
      <c r="R792" t="str">
        <f>IF(AND(referentes!S1205&lt;&gt;""    ),(referentes!W1205),"")</f>
        <v/>
      </c>
      <c r="Y792" s="188" t="str">
        <f>IF(AND(referentes!U788&lt;&gt;"",          referentes!U788&lt;&gt;96321,    referentes!U788&lt;&gt;96222            ),(referentes!W788),"")</f>
        <v/>
      </c>
      <c r="Z792" s="188">
        <f>referentes!S788</f>
        <v>45504</v>
      </c>
      <c r="AB792">
        <v>786</v>
      </c>
      <c r="AC792">
        <f t="shared" si="36"/>
        <v>0</v>
      </c>
      <c r="AD792">
        <f t="shared" si="37"/>
        <v>1130</v>
      </c>
      <c r="AE792" t="str">
        <f t="shared" si="38"/>
        <v>X</v>
      </c>
    </row>
    <row r="793" spans="18:31" x14ac:dyDescent="0.2">
      <c r="R793" t="str">
        <f>IF(AND(referentes!S1207&lt;&gt;""    ),(referentes!W1207),"")</f>
        <v/>
      </c>
      <c r="Y793" s="188" t="str">
        <f>IF(AND(referentes!U789&lt;&gt;"",          referentes!U789&lt;&gt;96321,    referentes!U789&lt;&gt;96222            ),(referentes!W789),"")</f>
        <v/>
      </c>
      <c r="Z793" s="188">
        <f>referentes!S789</f>
        <v>46004</v>
      </c>
      <c r="AB793">
        <v>787</v>
      </c>
      <c r="AC793">
        <f t="shared" si="36"/>
        <v>0</v>
      </c>
      <c r="AD793">
        <f t="shared" si="37"/>
        <v>1130</v>
      </c>
      <c r="AE793" t="str">
        <f t="shared" si="38"/>
        <v>X</v>
      </c>
    </row>
    <row r="794" spans="18:31" x14ac:dyDescent="0.2">
      <c r="R794" t="str">
        <f>IF(AND(referentes!S1208&lt;&gt;""    ),(referentes!W1208),"")</f>
        <v/>
      </c>
      <c r="Y794" s="188" t="str">
        <f>IF(AND(referentes!U790&lt;&gt;"",          referentes!U790&lt;&gt;96321,    referentes!U790&lt;&gt;96222            ),(referentes!W790),"")</f>
        <v/>
      </c>
      <c r="Z794" s="188">
        <f>referentes!S790</f>
        <v>42256</v>
      </c>
      <c r="AB794">
        <v>788</v>
      </c>
      <c r="AC794">
        <f t="shared" si="36"/>
        <v>0</v>
      </c>
      <c r="AD794">
        <f t="shared" si="37"/>
        <v>1130</v>
      </c>
      <c r="AE794" t="str">
        <f t="shared" si="38"/>
        <v>X</v>
      </c>
    </row>
    <row r="795" spans="18:31" x14ac:dyDescent="0.2">
      <c r="R795" t="str">
        <f>IF(AND(referentes!S847&lt;&gt;""    ),(referentes!W847),"")</f>
        <v>Matunilla</v>
      </c>
      <c r="Y795" s="188" t="str">
        <f>IF(AND(referentes!U791&lt;&gt;"",          referentes!U791&lt;&gt;96321,    referentes!U791&lt;&gt;96222            ),(referentes!W791),"")</f>
        <v/>
      </c>
      <c r="Z795" s="188">
        <f>referentes!S791</f>
        <v>45825</v>
      </c>
      <c r="AB795">
        <v>789</v>
      </c>
      <c r="AC795">
        <f t="shared" si="36"/>
        <v>0</v>
      </c>
      <c r="AD795">
        <f t="shared" si="37"/>
        <v>1130</v>
      </c>
      <c r="AE795" t="str">
        <f t="shared" si="38"/>
        <v>X</v>
      </c>
    </row>
    <row r="796" spans="18:31" x14ac:dyDescent="0.2">
      <c r="R796" t="str">
        <f>IF(AND(referentes!S610&lt;&gt;""    ),(referentes!W610),"")</f>
        <v>Río Damaquiel-1</v>
      </c>
      <c r="Y796" s="188" t="str">
        <f>IF(AND(referentes!U792&lt;&gt;"",          referentes!U792&lt;&gt;96321,    referentes!U792&lt;&gt;96222            ),(referentes!W792),"")</f>
        <v/>
      </c>
      <c r="Z796" s="188">
        <f>referentes!S792</f>
        <v>45477</v>
      </c>
      <c r="AB796">
        <v>790</v>
      </c>
      <c r="AC796">
        <f t="shared" si="36"/>
        <v>0</v>
      </c>
      <c r="AD796">
        <f t="shared" si="37"/>
        <v>1130</v>
      </c>
      <c r="AE796" t="str">
        <f t="shared" si="38"/>
        <v>X</v>
      </c>
    </row>
    <row r="797" spans="18:31" x14ac:dyDescent="0.2">
      <c r="R797" t="str">
        <f>IF(AND(referentes!S414&lt;&gt;""    ),(referentes!W414),"")</f>
        <v>Ciénaga Sabaletes -2</v>
      </c>
      <c r="Y797" s="188" t="str">
        <f>IF(AND(referentes!U793&lt;&gt;"",          referentes!U793&lt;&gt;96321,    referentes!U793&lt;&gt;96222            ),(referentes!W793),"")</f>
        <v/>
      </c>
      <c r="Z797" s="188">
        <f>referentes!S793</f>
        <v>46019</v>
      </c>
      <c r="AB797">
        <v>791</v>
      </c>
      <c r="AC797">
        <f t="shared" si="36"/>
        <v>0</v>
      </c>
      <c r="AD797">
        <f t="shared" si="37"/>
        <v>1130</v>
      </c>
      <c r="AE797" t="str">
        <f t="shared" si="38"/>
        <v>X</v>
      </c>
    </row>
    <row r="798" spans="18:31" x14ac:dyDescent="0.2">
      <c r="R798" t="str">
        <f>IF(AND(referentes!S838&lt;&gt;""    ),(referentes!W838),"")</f>
        <v>Mallorquín</v>
      </c>
      <c r="Y798" s="188" t="str">
        <f>IF(AND(referentes!U794&lt;&gt;"",          referentes!U794&lt;&gt;96321,    referentes!U794&lt;&gt;96222            ),(referentes!W794),"")</f>
        <v/>
      </c>
      <c r="Z798" s="188">
        <f>referentes!S794</f>
        <v>42252</v>
      </c>
      <c r="AB798">
        <v>792</v>
      </c>
      <c r="AC798">
        <f t="shared" si="36"/>
        <v>0</v>
      </c>
      <c r="AD798">
        <f t="shared" si="37"/>
        <v>1130</v>
      </c>
      <c r="AE798" t="str">
        <f t="shared" si="38"/>
        <v>X</v>
      </c>
    </row>
    <row r="799" spans="18:31" x14ac:dyDescent="0.2">
      <c r="R799" t="str">
        <f>IF(AND(referentes!S415&lt;&gt;""    ),(referentes!W415),"")</f>
        <v>Ciénaga Sabaletes P-1</v>
      </c>
      <c r="Y799" s="188" t="str">
        <f>IF(AND(referentes!U795&lt;&gt;"",          referentes!U795&lt;&gt;96321,    referentes!U795&lt;&gt;96222            ),(referentes!W795),"")</f>
        <v/>
      </c>
      <c r="Z799" s="188">
        <f>referentes!S795</f>
        <v>42813</v>
      </c>
      <c r="AB799">
        <v>793</v>
      </c>
      <c r="AC799">
        <f t="shared" si="36"/>
        <v>0</v>
      </c>
      <c r="AD799">
        <f t="shared" si="37"/>
        <v>1130</v>
      </c>
      <c r="AE799" t="str">
        <f t="shared" si="38"/>
        <v>X</v>
      </c>
    </row>
    <row r="800" spans="18:31" x14ac:dyDescent="0.2">
      <c r="R800" t="str">
        <f>IF(AND(referentes!S618&lt;&gt;""    ),(referentes!W618),"")</f>
        <v>Salahonda R-2-1</v>
      </c>
      <c r="Y800" s="188" t="str">
        <f>IF(AND(referentes!U796&lt;&gt;"",          referentes!U796&lt;&gt;96321,    referentes!U796&lt;&gt;96222            ),(referentes!W796),"")</f>
        <v/>
      </c>
      <c r="Z800" s="188">
        <f>referentes!S796</f>
        <v>47508</v>
      </c>
      <c r="AB800">
        <v>794</v>
      </c>
      <c r="AC800">
        <f t="shared" si="36"/>
        <v>0</v>
      </c>
      <c r="AD800">
        <f t="shared" si="37"/>
        <v>1130</v>
      </c>
      <c r="AE800" t="str">
        <f t="shared" si="38"/>
        <v>X</v>
      </c>
    </row>
    <row r="801" spans="18:31" x14ac:dyDescent="0.2">
      <c r="R801" t="str">
        <f>IF(AND(referentes!S966&lt;&gt;""    ),(referentes!W966),"")</f>
        <v>Zona de Preservacion</v>
      </c>
      <c r="Y801" s="188" t="str">
        <f>IF(AND(referentes!U797&lt;&gt;"",          referentes!U797&lt;&gt;96321,    referentes!U797&lt;&gt;96222            ),(referentes!W797),"")</f>
        <v/>
      </c>
      <c r="Z801" s="188">
        <f>referentes!S797</f>
        <v>45887</v>
      </c>
      <c r="AB801">
        <v>795</v>
      </c>
      <c r="AC801">
        <f t="shared" si="36"/>
        <v>0</v>
      </c>
      <c r="AD801">
        <f t="shared" si="37"/>
        <v>1130</v>
      </c>
      <c r="AE801" t="str">
        <f t="shared" si="38"/>
        <v>X</v>
      </c>
    </row>
    <row r="802" spans="18:31" x14ac:dyDescent="0.2">
      <c r="R802" t="str">
        <f>IF(AND(referentes!S967&lt;&gt;""    ),(referentes!W967),"")</f>
        <v>Zona de Preservacion</v>
      </c>
      <c r="Y802" s="188" t="str">
        <f>IF(AND(referentes!U798&lt;&gt;"",          referentes!U798&lt;&gt;96321,    referentes!U798&lt;&gt;96222            ),(referentes!W798),"")</f>
        <v/>
      </c>
      <c r="Z802" s="188">
        <f>referentes!S798</f>
        <v>42205</v>
      </c>
      <c r="AB802">
        <v>796</v>
      </c>
      <c r="AC802">
        <f t="shared" si="36"/>
        <v>0</v>
      </c>
      <c r="AD802">
        <f t="shared" si="37"/>
        <v>1130</v>
      </c>
      <c r="AE802" t="str">
        <f t="shared" si="38"/>
        <v>X</v>
      </c>
    </row>
    <row r="803" spans="18:31" x14ac:dyDescent="0.2">
      <c r="R803" t="str">
        <f>IF(AND(referentes!S965&lt;&gt;""    ),(referentes!W965),"")</f>
        <v>Zona de Preservacion</v>
      </c>
      <c r="Y803" s="188" t="str">
        <f>IF(AND(referentes!U799&lt;&gt;"",          referentes!U799&lt;&gt;96321,    referentes!U799&lt;&gt;96222            ),(referentes!W799),"")</f>
        <v/>
      </c>
      <c r="Z803" s="188">
        <f>referentes!S799</f>
        <v>40980</v>
      </c>
      <c r="AB803">
        <v>797</v>
      </c>
      <c r="AC803">
        <f t="shared" si="36"/>
        <v>0</v>
      </c>
      <c r="AD803">
        <f t="shared" si="37"/>
        <v>1130</v>
      </c>
      <c r="AE803" t="str">
        <f t="shared" si="38"/>
        <v>X</v>
      </c>
    </row>
    <row r="804" spans="18:31" x14ac:dyDescent="0.2">
      <c r="R804" t="str">
        <f>IF(AND(referentes!S619&lt;&gt;""    ),(referentes!W619),"")</f>
        <v>Salitral el Garzal</v>
      </c>
      <c r="Y804" s="188" t="str">
        <f>IF(AND(referentes!U800&lt;&gt;"",          referentes!U800&lt;&gt;96321,    referentes!U800&lt;&gt;96222            ),(referentes!W800),"")</f>
        <v/>
      </c>
      <c r="Z804" s="188">
        <f>referentes!S800</f>
        <v>45338</v>
      </c>
      <c r="AB804">
        <v>798</v>
      </c>
      <c r="AC804">
        <f t="shared" si="36"/>
        <v>0</v>
      </c>
      <c r="AD804">
        <f t="shared" si="37"/>
        <v>1130</v>
      </c>
      <c r="AE804" t="str">
        <f t="shared" si="38"/>
        <v>X</v>
      </c>
    </row>
    <row r="805" spans="18:31" x14ac:dyDescent="0.2">
      <c r="R805" t="str">
        <f>IF(AND(referentes!S1269&lt;&gt;""    ),(referentes!W1269),"")</f>
        <v/>
      </c>
      <c r="Y805" s="188" t="str">
        <f>IF(AND(referentes!U801&lt;&gt;"",          referentes!U801&lt;&gt;96321,    referentes!U801&lt;&gt;96222            ),(referentes!W801),"")</f>
        <v/>
      </c>
      <c r="Z805" s="188">
        <f>referentes!S801</f>
        <v>45857</v>
      </c>
      <c r="AB805">
        <v>799</v>
      </c>
      <c r="AC805">
        <f t="shared" si="36"/>
        <v>0</v>
      </c>
      <c r="AD805">
        <f t="shared" si="37"/>
        <v>1130</v>
      </c>
      <c r="AE805" t="str">
        <f t="shared" si="38"/>
        <v>X</v>
      </c>
    </row>
    <row r="806" spans="18:31" x14ac:dyDescent="0.2">
      <c r="R806" t="str">
        <f>IF(AND(referentes!S1268&lt;&gt;""    ),(referentes!W1268),"")</f>
        <v/>
      </c>
      <c r="Y806" s="188" t="str">
        <f>IF(AND(referentes!U802&lt;&gt;"",          referentes!U802&lt;&gt;96321,    referentes!U802&lt;&gt;96222            ),(referentes!W802),"")</f>
        <v/>
      </c>
      <c r="Z806" s="188">
        <f>referentes!S802</f>
        <v>44560</v>
      </c>
      <c r="AB806">
        <v>800</v>
      </c>
      <c r="AC806">
        <f t="shared" si="36"/>
        <v>0</v>
      </c>
      <c r="AD806">
        <f t="shared" si="37"/>
        <v>1130</v>
      </c>
      <c r="AE806" t="str">
        <f t="shared" si="38"/>
        <v>X</v>
      </c>
    </row>
    <row r="807" spans="18:31" x14ac:dyDescent="0.2">
      <c r="R807" t="str">
        <f>IF(AND(referentes!S1265&lt;&gt;""    ),(referentes!W1265),"")</f>
        <v/>
      </c>
      <c r="Y807" s="188" t="str">
        <f>IF(AND(referentes!U803&lt;&gt;"",          referentes!U803&lt;&gt;96321,    referentes!U803&lt;&gt;96222            ),(referentes!W803),"")</f>
        <v/>
      </c>
      <c r="Z807" s="188">
        <f>referentes!S803</f>
        <v>45851</v>
      </c>
      <c r="AB807">
        <v>801</v>
      </c>
      <c r="AC807">
        <f t="shared" si="36"/>
        <v>0</v>
      </c>
      <c r="AD807">
        <f t="shared" si="37"/>
        <v>1130</v>
      </c>
      <c r="AE807" t="str">
        <f t="shared" si="38"/>
        <v>X</v>
      </c>
    </row>
    <row r="808" spans="18:31" x14ac:dyDescent="0.2">
      <c r="R808" t="str">
        <f>IF(AND(referentes!S1266&lt;&gt;""    ),(referentes!W1266),"")</f>
        <v/>
      </c>
      <c r="Y808" s="188" t="str">
        <f>IF(AND(referentes!U804&lt;&gt;"",          referentes!U804&lt;&gt;96321,    referentes!U804&lt;&gt;96222            ),(referentes!W804),"")</f>
        <v/>
      </c>
      <c r="Z808" s="188">
        <f>referentes!S804</f>
        <v>44608</v>
      </c>
      <c r="AB808">
        <v>802</v>
      </c>
      <c r="AC808">
        <f t="shared" si="36"/>
        <v>0</v>
      </c>
      <c r="AD808">
        <f t="shared" si="37"/>
        <v>1130</v>
      </c>
      <c r="AE808" t="str">
        <f t="shared" si="38"/>
        <v>X</v>
      </c>
    </row>
    <row r="809" spans="18:31" x14ac:dyDescent="0.2">
      <c r="R809" t="str">
        <f>IF(AND(referentes!S888&lt;&gt;""    ),(referentes!W888),"")</f>
        <v>Rio Toribio - MII</v>
      </c>
      <c r="Y809" s="188" t="str">
        <f>IF(AND(referentes!U805&lt;&gt;"",          referentes!U805&lt;&gt;96321,    referentes!U805&lt;&gt;96222            ),(referentes!W805),"")</f>
        <v/>
      </c>
      <c r="Z809" s="188">
        <f>referentes!S805</f>
        <v>45280</v>
      </c>
      <c r="AB809">
        <v>803</v>
      </c>
      <c r="AC809">
        <f t="shared" si="36"/>
        <v>0</v>
      </c>
      <c r="AD809">
        <f t="shared" si="37"/>
        <v>1130</v>
      </c>
      <c r="AE809" t="str">
        <f t="shared" si="38"/>
        <v>X</v>
      </c>
    </row>
    <row r="810" spans="18:31" x14ac:dyDescent="0.2">
      <c r="R810" t="str">
        <f>IF(AND(referentes!S890&lt;&gt;""    ),(referentes!W890),"")</f>
        <v>Rio Toribio - MIV</v>
      </c>
      <c r="Y810" s="188" t="str">
        <f>IF(AND(referentes!U806&lt;&gt;"",          referentes!U806&lt;&gt;96321,    referentes!U806&lt;&gt;96222            ),(referentes!W806),"")</f>
        <v/>
      </c>
      <c r="Z810" s="188">
        <f>referentes!S806</f>
        <v>46013</v>
      </c>
      <c r="AB810">
        <v>804</v>
      </c>
      <c r="AC810">
        <f t="shared" si="36"/>
        <v>0</v>
      </c>
      <c r="AD810">
        <f t="shared" si="37"/>
        <v>1130</v>
      </c>
      <c r="AE810" t="str">
        <f t="shared" si="38"/>
        <v>X</v>
      </c>
    </row>
    <row r="811" spans="18:31" x14ac:dyDescent="0.2">
      <c r="R811" t="str">
        <f>IF(AND(referentes!S891&lt;&gt;""    ),(referentes!W891),"")</f>
        <v>Rio Toribio - MV</v>
      </c>
      <c r="Y811" s="188" t="str">
        <f>IF(AND(referentes!U807&lt;&gt;"",          referentes!U807&lt;&gt;96321,    referentes!U807&lt;&gt;96222            ),(referentes!W807),"")</f>
        <v/>
      </c>
      <c r="Z811" s="188">
        <f>referentes!S807</f>
        <v>45150</v>
      </c>
      <c r="AB811">
        <v>805</v>
      </c>
      <c r="AC811">
        <f t="shared" si="36"/>
        <v>0</v>
      </c>
      <c r="AD811">
        <f t="shared" si="37"/>
        <v>1130</v>
      </c>
      <c r="AE811" t="str">
        <f t="shared" si="38"/>
        <v>X</v>
      </c>
    </row>
    <row r="812" spans="18:31" x14ac:dyDescent="0.2">
      <c r="R812" t="str">
        <f>IF(AND(referentes!S539&lt;&gt;""    ),(referentes!W539),"")</f>
        <v>Málaga</v>
      </c>
      <c r="Y812" s="188" t="str">
        <f>IF(AND(referentes!U808&lt;&gt;"",          referentes!U808&lt;&gt;96321,    referentes!U808&lt;&gt;96222            ),(referentes!W808),"")</f>
        <v>Jhon Mangrove borde</v>
      </c>
      <c r="Z812" s="188">
        <f>referentes!S808</f>
        <v>55337</v>
      </c>
      <c r="AB812">
        <v>806</v>
      </c>
      <c r="AC812">
        <f t="shared" si="36"/>
        <v>0</v>
      </c>
      <c r="AD812">
        <f t="shared" si="37"/>
        <v>1130</v>
      </c>
      <c r="AE812" t="str">
        <f t="shared" si="38"/>
        <v>X</v>
      </c>
    </row>
    <row r="813" spans="18:31" x14ac:dyDescent="0.2">
      <c r="R813" t="str">
        <f>IF(AND(referentes!S540&lt;&gt;""    ),(referentes!W540),"")</f>
        <v>Old Point -1</v>
      </c>
      <c r="Y813" s="188" t="str">
        <f>IF(AND(referentes!U809&lt;&gt;"",          referentes!U809&lt;&gt;96321,    referentes!U809&lt;&gt;96222            ),(referentes!W809),"")</f>
        <v>Jhon Mangrove cuenca</v>
      </c>
      <c r="Z813" s="188">
        <f>referentes!S809</f>
        <v>55338</v>
      </c>
      <c r="AB813">
        <v>807</v>
      </c>
      <c r="AC813" t="str">
        <f t="shared" si="36"/>
        <v>Jhon Mangrove borde</v>
      </c>
      <c r="AD813">
        <f t="shared" si="37"/>
        <v>807</v>
      </c>
      <c r="AE813" t="str">
        <f t="shared" si="38"/>
        <v>X</v>
      </c>
    </row>
    <row r="814" spans="18:31" x14ac:dyDescent="0.2">
      <c r="R814" t="str">
        <f>IF(AND(referentes!S1230&lt;&gt;""    ),(referentes!W1230),"")</f>
        <v/>
      </c>
      <c r="Y814" s="188" t="str">
        <f>IF(AND(referentes!U810&lt;&gt;"",          referentes!U810&lt;&gt;96321,    referentes!U810&lt;&gt;96222            ),(referentes!W810),"")</f>
        <v>Jones Point</v>
      </c>
      <c r="Z814" s="188">
        <f>referentes!S810</f>
        <v>55339</v>
      </c>
      <c r="AB814">
        <v>808</v>
      </c>
      <c r="AC814" t="str">
        <f t="shared" si="36"/>
        <v>Jhon Mangrove cuenca</v>
      </c>
      <c r="AD814">
        <f t="shared" si="37"/>
        <v>808</v>
      </c>
      <c r="AE814" t="str">
        <f t="shared" si="38"/>
        <v>X</v>
      </c>
    </row>
    <row r="815" spans="18:31" x14ac:dyDescent="0.2">
      <c r="R815" t="str">
        <f>IF(AND(referentes!S1231&lt;&gt;""    ),(referentes!W1231),"")</f>
        <v/>
      </c>
      <c r="Y815" s="188" t="str">
        <f>IF(AND(referentes!U811&lt;&gt;"",          referentes!U811&lt;&gt;96321,    referentes!U811&lt;&gt;96222            ),(referentes!W811),"")</f>
        <v/>
      </c>
      <c r="Z815" s="188">
        <f>referentes!S811</f>
        <v>42395</v>
      </c>
      <c r="AB815">
        <v>809</v>
      </c>
      <c r="AC815" t="str">
        <f t="shared" si="36"/>
        <v>Jones Point</v>
      </c>
      <c r="AD815">
        <f t="shared" si="37"/>
        <v>809</v>
      </c>
      <c r="AE815" t="str">
        <f t="shared" si="38"/>
        <v>X</v>
      </c>
    </row>
    <row r="816" spans="18:31" x14ac:dyDescent="0.2">
      <c r="R816" t="str">
        <f>IF(AND(referentes!S1232&lt;&gt;""    ),(referentes!W1232),"")</f>
        <v/>
      </c>
      <c r="Y816" s="188" t="str">
        <f>IF(AND(referentes!U812&lt;&gt;"",          referentes!U812&lt;&gt;96321,    referentes!U812&lt;&gt;96222            ),(referentes!W812),"")</f>
        <v/>
      </c>
      <c r="Z816" s="188">
        <f>referentes!S812</f>
        <v>43664</v>
      </c>
      <c r="AB816">
        <v>810</v>
      </c>
      <c r="AC816">
        <f t="shared" si="36"/>
        <v>0</v>
      </c>
      <c r="AD816">
        <f t="shared" si="37"/>
        <v>1130</v>
      </c>
      <c r="AE816" t="str">
        <f t="shared" si="38"/>
        <v>X</v>
      </c>
    </row>
    <row r="817" spans="18:31" x14ac:dyDescent="0.2">
      <c r="R817" t="str">
        <f>IF(AND(referentes!S382&lt;&gt;""    ),(referentes!W382),"")</f>
        <v>Caño Tijo-1</v>
      </c>
      <c r="Y817" s="188" t="str">
        <f>IF(AND(referentes!U813&lt;&gt;"",          referentes!U813&lt;&gt;96321,    referentes!U813&lt;&gt;96222            ),(referentes!W813),"")</f>
        <v/>
      </c>
      <c r="Z817" s="188">
        <f>referentes!S813</f>
        <v>45138</v>
      </c>
      <c r="AB817">
        <v>811</v>
      </c>
      <c r="AC817">
        <f t="shared" si="36"/>
        <v>0</v>
      </c>
      <c r="AD817">
        <f t="shared" si="37"/>
        <v>1130</v>
      </c>
      <c r="AE817" t="str">
        <f t="shared" si="38"/>
        <v>X</v>
      </c>
    </row>
    <row r="818" spans="18:31" x14ac:dyDescent="0.2">
      <c r="R818" t="str">
        <f>IF(AND(referentes!S381&lt;&gt;""    ),(referentes!W381),"")</f>
        <v>Caño Salado-11</v>
      </c>
      <c r="Y818" s="188" t="str">
        <f>IF(AND(referentes!U814&lt;&gt;"",          referentes!U814&lt;&gt;96321,    referentes!U814&lt;&gt;96222            ),(referentes!W814),"")</f>
        <v/>
      </c>
      <c r="Z818" s="188">
        <f>referentes!S814</f>
        <v>42006</v>
      </c>
      <c r="AB818">
        <v>812</v>
      </c>
      <c r="AC818">
        <f t="shared" si="36"/>
        <v>0</v>
      </c>
      <c r="AD818">
        <f t="shared" si="37"/>
        <v>1130</v>
      </c>
      <c r="AE818" t="str">
        <f t="shared" si="38"/>
        <v>X</v>
      </c>
    </row>
    <row r="819" spans="18:31" x14ac:dyDescent="0.2">
      <c r="R819" t="str">
        <f>IF(AND(referentes!S298&lt;&gt;""    ),(referentes!W298),"")</f>
        <v>Bahia Honda -1</v>
      </c>
      <c r="Y819" s="188" t="str">
        <f>IF(AND(referentes!U815&lt;&gt;"",          referentes!U815&lt;&gt;96321,    referentes!U815&lt;&gt;96222            ),(referentes!W815),"")</f>
        <v/>
      </c>
      <c r="Z819" s="188">
        <f>referentes!S815</f>
        <v>42197</v>
      </c>
      <c r="AB819">
        <v>813</v>
      </c>
      <c r="AC819">
        <f t="shared" si="36"/>
        <v>0</v>
      </c>
      <c r="AD819">
        <f t="shared" si="37"/>
        <v>1130</v>
      </c>
      <c r="AE819" t="str">
        <f t="shared" si="38"/>
        <v>X</v>
      </c>
    </row>
    <row r="820" spans="18:31" x14ac:dyDescent="0.2">
      <c r="R820" t="str">
        <f>IF(AND(referentes!S383&lt;&gt;""    ),(referentes!W383),"")</f>
        <v>Caño Tijo-2</v>
      </c>
      <c r="Y820" s="188" t="str">
        <f>IF(AND(referentes!U816&lt;&gt;"",          referentes!U816&lt;&gt;96321,    referentes!U816&lt;&gt;96222            ),(referentes!W816),"")</f>
        <v/>
      </c>
      <c r="Z820" s="188">
        <f>referentes!S816</f>
        <v>45578</v>
      </c>
      <c r="AB820">
        <v>814</v>
      </c>
      <c r="AC820">
        <f t="shared" si="36"/>
        <v>0</v>
      </c>
      <c r="AD820">
        <f t="shared" si="37"/>
        <v>1130</v>
      </c>
      <c r="AE820" t="str">
        <f t="shared" si="38"/>
        <v>X</v>
      </c>
    </row>
    <row r="821" spans="18:31" x14ac:dyDescent="0.2">
      <c r="R821" t="str">
        <f>IF(AND(referentes!S385&lt;&gt;""    ),(referentes!W385),"")</f>
        <v>Caño Urabalito -1</v>
      </c>
      <c r="Y821" s="188" t="str">
        <f>IF(AND(referentes!U817&lt;&gt;"",          referentes!U817&lt;&gt;96321,    referentes!U817&lt;&gt;96222            ),(referentes!W817),"")</f>
        <v/>
      </c>
      <c r="Z821" s="188">
        <f>referentes!S817</f>
        <v>45132</v>
      </c>
      <c r="AB821">
        <v>815</v>
      </c>
      <c r="AC821">
        <f t="shared" si="36"/>
        <v>0</v>
      </c>
      <c r="AD821">
        <f t="shared" si="37"/>
        <v>1130</v>
      </c>
      <c r="AE821" t="str">
        <f t="shared" si="38"/>
        <v>X</v>
      </c>
    </row>
    <row r="822" spans="18:31" x14ac:dyDescent="0.2">
      <c r="R822" t="str">
        <f>IF(AND(referentes!S455&lt;&gt;""    ),(referentes!W455),"")</f>
        <v>Estero Lagartero</v>
      </c>
      <c r="Y822" s="188" t="str">
        <f>IF(AND(referentes!U818&lt;&gt;"",          referentes!U818&lt;&gt;96321,    referentes!U818&lt;&gt;96222            ),(referentes!W818),"")</f>
        <v/>
      </c>
      <c r="Z822" s="188">
        <f>referentes!S818</f>
        <v>45346</v>
      </c>
      <c r="AB822">
        <v>816</v>
      </c>
      <c r="AC822">
        <f t="shared" si="36"/>
        <v>0</v>
      </c>
      <c r="AD822">
        <f t="shared" si="37"/>
        <v>1130</v>
      </c>
      <c r="AE822" t="str">
        <f t="shared" si="38"/>
        <v>X</v>
      </c>
    </row>
    <row r="823" spans="18:31" x14ac:dyDescent="0.2">
      <c r="R823" t="str">
        <f>IF(AND(referentes!S776&lt;&gt;""    ),(referentes!W776),"")</f>
        <v>Don Diego</v>
      </c>
      <c r="Y823" s="188" t="str">
        <f>IF(AND(referentes!U819&lt;&gt;"",          referentes!U819&lt;&gt;96321,    referentes!U819&lt;&gt;96222            ),(referentes!W819),"")</f>
        <v/>
      </c>
      <c r="Z823" s="188">
        <f>referentes!S819</f>
        <v>45585</v>
      </c>
      <c r="AB823">
        <v>817</v>
      </c>
      <c r="AC823">
        <f t="shared" si="36"/>
        <v>0</v>
      </c>
      <c r="AD823">
        <f t="shared" si="37"/>
        <v>1130</v>
      </c>
      <c r="AE823" t="str">
        <f t="shared" si="38"/>
        <v>X</v>
      </c>
    </row>
    <row r="824" spans="18:31" x14ac:dyDescent="0.2">
      <c r="R824" t="str">
        <f>IF(AND(referentes!S1175&lt;&gt;""    ),(referentes!W1175),"")</f>
        <v>Zona de Uso Sostenible</v>
      </c>
      <c r="Y824" s="188" t="str">
        <f>IF(AND(referentes!U820&lt;&gt;"",          referentes!U820&lt;&gt;96321,    referentes!U820&lt;&gt;96222            ),(referentes!W820),"")</f>
        <v/>
      </c>
      <c r="Z824" s="188">
        <f>referentes!S820</f>
        <v>41131</v>
      </c>
      <c r="AB824">
        <v>818</v>
      </c>
      <c r="AC824">
        <f t="shared" si="36"/>
        <v>0</v>
      </c>
      <c r="AD824">
        <f t="shared" si="37"/>
        <v>1130</v>
      </c>
      <c r="AE824" t="str">
        <f t="shared" si="38"/>
        <v>X</v>
      </c>
    </row>
    <row r="825" spans="18:31" x14ac:dyDescent="0.2">
      <c r="R825" t="str">
        <f>IF(AND(referentes!S1226&lt;&gt;""    ),(referentes!W1226),"")</f>
        <v/>
      </c>
      <c r="Y825" s="188" t="str">
        <f>IF(AND(referentes!U821&lt;&gt;"",          referentes!U821&lt;&gt;96321,    referentes!U821&lt;&gt;96222            ),(referentes!W821),"")</f>
        <v/>
      </c>
      <c r="Z825" s="188">
        <f>referentes!S821</f>
        <v>43658</v>
      </c>
      <c r="AB825">
        <v>819</v>
      </c>
      <c r="AC825">
        <f t="shared" si="36"/>
        <v>0</v>
      </c>
      <c r="AD825">
        <f t="shared" si="37"/>
        <v>1130</v>
      </c>
      <c r="AE825" t="str">
        <f t="shared" si="38"/>
        <v>X</v>
      </c>
    </row>
    <row r="826" spans="18:31" x14ac:dyDescent="0.2">
      <c r="R826" t="str">
        <f>IF(AND(referentes!S1228&lt;&gt;""    ),(referentes!W1228),"")</f>
        <v/>
      </c>
      <c r="Y826" s="188" t="str">
        <f>IF(AND(referentes!U822&lt;&gt;"",          referentes!U822&lt;&gt;96321,    referentes!U822&lt;&gt;96222            ),(referentes!W822),"")</f>
        <v/>
      </c>
      <c r="Z826" s="188">
        <f>referentes!S822</f>
        <v>44634</v>
      </c>
      <c r="AB826">
        <v>820</v>
      </c>
      <c r="AC826">
        <f t="shared" si="36"/>
        <v>0</v>
      </c>
      <c r="AD826">
        <f t="shared" si="37"/>
        <v>1130</v>
      </c>
      <c r="AE826" t="str">
        <f t="shared" si="38"/>
        <v>X</v>
      </c>
    </row>
    <row r="827" spans="18:31" x14ac:dyDescent="0.2">
      <c r="R827" t="str">
        <f>IF(AND(referentes!S1233&lt;&gt;""    ),(referentes!W1233),"")</f>
        <v/>
      </c>
      <c r="Y827" s="188" t="str">
        <f>IF(AND(referentes!U823&lt;&gt;"",          referentes!U823&lt;&gt;96321,    referentes!U823&lt;&gt;96222            ),(referentes!W823),"")</f>
        <v/>
      </c>
      <c r="Z827" s="188">
        <f>referentes!S823</f>
        <v>44629</v>
      </c>
      <c r="AB827">
        <v>821</v>
      </c>
      <c r="AC827">
        <f t="shared" si="36"/>
        <v>0</v>
      </c>
      <c r="AD827">
        <f t="shared" si="37"/>
        <v>1130</v>
      </c>
      <c r="AE827" t="str">
        <f t="shared" si="38"/>
        <v>X</v>
      </c>
    </row>
    <row r="828" spans="18:31" x14ac:dyDescent="0.2">
      <c r="R828" t="str">
        <f>IF(AND(referentes!S189&lt;&gt;""    ),(referentes!W189),"")</f>
        <v>PNNCRSB, Isla Macabí</v>
      </c>
      <c r="Y828" s="188" t="str">
        <f>IF(AND(referentes!U824&lt;&gt;"",          referentes!U824&lt;&gt;96321,    referentes!U824&lt;&gt;96222            ),(referentes!W824),"")</f>
        <v/>
      </c>
      <c r="Z828" s="188">
        <f>referentes!S824</f>
        <v>42090</v>
      </c>
      <c r="AB828">
        <v>822</v>
      </c>
      <c r="AC828">
        <f t="shared" si="36"/>
        <v>0</v>
      </c>
      <c r="AD828">
        <f t="shared" si="37"/>
        <v>1130</v>
      </c>
      <c r="AE828" t="str">
        <f t="shared" si="38"/>
        <v>X</v>
      </c>
    </row>
    <row r="829" spans="18:31" x14ac:dyDescent="0.2">
      <c r="R829" t="str">
        <f>IF(AND(referentes!S1237&lt;&gt;""    ),(referentes!W1237),"")</f>
        <v/>
      </c>
      <c r="Y829" s="188" t="str">
        <f>IF(AND(referentes!U825&lt;&gt;"",          referentes!U825&lt;&gt;96321,    referentes!U825&lt;&gt;96222            ),(referentes!W825),"")</f>
        <v/>
      </c>
      <c r="Z829" s="188">
        <f>referentes!S825</f>
        <v>42098</v>
      </c>
      <c r="AB829">
        <v>823</v>
      </c>
      <c r="AC829">
        <f t="shared" si="36"/>
        <v>0</v>
      </c>
      <c r="AD829">
        <f t="shared" si="37"/>
        <v>1130</v>
      </c>
      <c r="AE829" t="str">
        <f t="shared" si="38"/>
        <v>X</v>
      </c>
    </row>
    <row r="830" spans="18:31" x14ac:dyDescent="0.2">
      <c r="R830" t="str">
        <f>IF(AND(referentes!S1255&lt;&gt;""    ),(referentes!W1255),"")</f>
        <v/>
      </c>
      <c r="Y830" s="188" t="str">
        <f>IF(AND(referentes!U826&lt;&gt;"",          referentes!U826&lt;&gt;96321,    referentes!U826&lt;&gt;96222            ),(referentes!W826),"")</f>
        <v/>
      </c>
      <c r="Z830" s="188">
        <f>referentes!S826</f>
        <v>45483</v>
      </c>
      <c r="AB830">
        <v>824</v>
      </c>
      <c r="AC830">
        <f t="shared" si="36"/>
        <v>0</v>
      </c>
      <c r="AD830">
        <f t="shared" si="37"/>
        <v>1130</v>
      </c>
      <c r="AE830" t="str">
        <f t="shared" si="38"/>
        <v>X</v>
      </c>
    </row>
    <row r="831" spans="18:31" x14ac:dyDescent="0.2">
      <c r="R831" t="str">
        <f>IF(AND(referentes!S1216&lt;&gt;""    ),(referentes!W1216),"")</f>
        <v/>
      </c>
      <c r="Y831" s="188" t="str">
        <f>IF(AND(referentes!U827&lt;&gt;"",          referentes!U827&lt;&gt;96321,    referentes!U827&lt;&gt;96222            ),(referentes!W827),"")</f>
        <v/>
      </c>
      <c r="Z831" s="188">
        <f>referentes!S827</f>
        <v>43580</v>
      </c>
      <c r="AB831">
        <v>825</v>
      </c>
      <c r="AC831">
        <f t="shared" si="36"/>
        <v>0</v>
      </c>
      <c r="AD831">
        <f t="shared" si="37"/>
        <v>1130</v>
      </c>
      <c r="AE831" t="str">
        <f t="shared" si="38"/>
        <v>X</v>
      </c>
    </row>
    <row r="832" spans="18:31" x14ac:dyDescent="0.2">
      <c r="R832" t="str">
        <f>IF(AND(referentes!S1058&lt;&gt;""    ),(referentes!W1058),"")</f>
        <v>Zona de Recuperación</v>
      </c>
      <c r="Y832" s="188" t="str">
        <f>IF(AND(referentes!U828&lt;&gt;"",          referentes!U828&lt;&gt;96321,    referentes!U828&lt;&gt;96222            ),(referentes!W828),"")</f>
        <v/>
      </c>
      <c r="Z832" s="188">
        <f>referentes!S828</f>
        <v>43583</v>
      </c>
      <c r="AB832">
        <v>826</v>
      </c>
      <c r="AC832">
        <f t="shared" si="36"/>
        <v>0</v>
      </c>
      <c r="AD832">
        <f t="shared" si="37"/>
        <v>1130</v>
      </c>
      <c r="AE832" t="str">
        <f t="shared" si="38"/>
        <v>X</v>
      </c>
    </row>
    <row r="833" spans="18:31" x14ac:dyDescent="0.2">
      <c r="R833" t="str">
        <f>IF(AND(referentes!S1064&lt;&gt;""    ),(referentes!W1064),"")</f>
        <v>Zona de Recuperación</v>
      </c>
      <c r="Y833" s="188" t="str">
        <f>IF(AND(referentes!U829&lt;&gt;"",          referentes!U829&lt;&gt;96321,    referentes!U829&lt;&gt;96222            ),(referentes!W829),"")</f>
        <v/>
      </c>
      <c r="Z833" s="188">
        <f>referentes!S829</f>
        <v>41158</v>
      </c>
      <c r="AB833">
        <v>827</v>
      </c>
      <c r="AC833">
        <f t="shared" si="36"/>
        <v>0</v>
      </c>
      <c r="AD833">
        <f t="shared" si="37"/>
        <v>1130</v>
      </c>
      <c r="AE833" t="str">
        <f t="shared" si="38"/>
        <v>X</v>
      </c>
    </row>
    <row r="834" spans="18:31" x14ac:dyDescent="0.2">
      <c r="R834" t="str">
        <f>IF(AND(referentes!S1217&lt;&gt;""    ),(referentes!W1217),"")</f>
        <v/>
      </c>
      <c r="Y834" s="188" t="str">
        <f>IF(AND(referentes!U830&lt;&gt;"",          referentes!U830&lt;&gt;96321,    referentes!U830&lt;&gt;96222            ),(referentes!W830),"")</f>
        <v/>
      </c>
      <c r="Z834" s="188">
        <f>referentes!S830</f>
        <v>43586</v>
      </c>
      <c r="AB834">
        <v>828</v>
      </c>
      <c r="AC834">
        <f t="shared" si="36"/>
        <v>0</v>
      </c>
      <c r="AD834">
        <f t="shared" si="37"/>
        <v>1130</v>
      </c>
      <c r="AE834" t="str">
        <f t="shared" si="38"/>
        <v>X</v>
      </c>
    </row>
    <row r="835" spans="18:31" x14ac:dyDescent="0.2">
      <c r="R835" t="str">
        <f>IF(AND(referentes!S1236&lt;&gt;""    ),(referentes!W1236),"")</f>
        <v/>
      </c>
      <c r="Y835" s="188" t="str">
        <f>IF(AND(referentes!U831&lt;&gt;"",          referentes!U831&lt;&gt;96321,    referentes!U831&lt;&gt;96222            ),(referentes!W831),"")</f>
        <v/>
      </c>
      <c r="Z835" s="188">
        <f>referentes!S831</f>
        <v>44495</v>
      </c>
      <c r="AB835">
        <v>829</v>
      </c>
      <c r="AC835">
        <f t="shared" si="36"/>
        <v>0</v>
      </c>
      <c r="AD835">
        <f t="shared" si="37"/>
        <v>1130</v>
      </c>
      <c r="AE835" t="str">
        <f t="shared" si="38"/>
        <v>X</v>
      </c>
    </row>
    <row r="836" spans="18:31" x14ac:dyDescent="0.2">
      <c r="R836" t="str">
        <f>IF(AND(referentes!S1218&lt;&gt;""    ),(referentes!W1218),"")</f>
        <v/>
      </c>
      <c r="Y836" s="188" t="str">
        <f>IF(AND(referentes!U832&lt;&gt;"",          referentes!U832&lt;&gt;96321,    referentes!U832&lt;&gt;96222            ),(referentes!W832),"")</f>
        <v/>
      </c>
      <c r="Z836" s="188">
        <f>referentes!S832</f>
        <v>44615</v>
      </c>
      <c r="AB836">
        <v>830</v>
      </c>
      <c r="AC836">
        <f t="shared" si="36"/>
        <v>0</v>
      </c>
      <c r="AD836">
        <f t="shared" si="37"/>
        <v>1130</v>
      </c>
      <c r="AE836" t="str">
        <f t="shared" si="38"/>
        <v>X</v>
      </c>
    </row>
    <row r="837" spans="18:31" x14ac:dyDescent="0.2">
      <c r="R837" t="str">
        <f>IF(AND(referentes!S1219&lt;&gt;""    ),(referentes!W1219),"")</f>
        <v/>
      </c>
      <c r="Y837" s="188" t="str">
        <f>IF(AND(referentes!U833&lt;&gt;"",          referentes!U833&lt;&gt;96321,    referentes!U833&lt;&gt;96222            ),(referentes!W833),"")</f>
        <v/>
      </c>
      <c r="Z837" s="188">
        <f>referentes!S833</f>
        <v>41970</v>
      </c>
      <c r="AB837">
        <v>831</v>
      </c>
      <c r="AC837">
        <f t="shared" si="36"/>
        <v>0</v>
      </c>
      <c r="AD837">
        <f t="shared" si="37"/>
        <v>1130</v>
      </c>
      <c r="AE837" t="str">
        <f t="shared" si="38"/>
        <v>X</v>
      </c>
    </row>
    <row r="838" spans="18:31" x14ac:dyDescent="0.2">
      <c r="R838" t="str">
        <f>IF(AND(referentes!S1059&lt;&gt;""    ),(referentes!W1059),"")</f>
        <v>Zona de Recuperación</v>
      </c>
      <c r="Y838" s="188" t="str">
        <f>IF(AND(referentes!U834&lt;&gt;"",          referentes!U834&lt;&gt;96321,    referentes!U834&lt;&gt;96222            ),(referentes!W834),"")</f>
        <v/>
      </c>
      <c r="Z838" s="188">
        <f>referentes!S834</f>
        <v>43442</v>
      </c>
      <c r="AB838">
        <v>832</v>
      </c>
      <c r="AC838">
        <f t="shared" si="36"/>
        <v>0</v>
      </c>
      <c r="AD838">
        <f t="shared" si="37"/>
        <v>1130</v>
      </c>
      <c r="AE838" t="str">
        <f t="shared" si="38"/>
        <v>X</v>
      </c>
    </row>
    <row r="839" spans="18:31" x14ac:dyDescent="0.2">
      <c r="R839" t="str">
        <f>IF(AND(referentes!S1060&lt;&gt;""    ),(referentes!W1060),"")</f>
        <v>Zona de Recuperación</v>
      </c>
      <c r="Y839" s="188" t="str">
        <f>IF(AND(referentes!U835&lt;&gt;"",          referentes!U835&lt;&gt;96321,    referentes!U835&lt;&gt;96222            ),(referentes!W835),"")</f>
        <v/>
      </c>
      <c r="Z839" s="188">
        <f>referentes!S835</f>
        <v>45403</v>
      </c>
      <c r="AB839">
        <v>833</v>
      </c>
      <c r="AC839">
        <f t="shared" si="36"/>
        <v>0</v>
      </c>
      <c r="AD839">
        <f t="shared" si="37"/>
        <v>1130</v>
      </c>
      <c r="AE839" t="str">
        <f t="shared" si="38"/>
        <v>X</v>
      </c>
    </row>
    <row r="840" spans="18:31" x14ac:dyDescent="0.2">
      <c r="R840" t="str">
        <f>IF(AND(referentes!S1189&lt;&gt;""    ),(referentes!W1189),"")</f>
        <v>UAC del Río Magdalena,complejo Canal del Dique-Sistema Lagunar de la Ciénaga Grande de Santa Marta</v>
      </c>
      <c r="Y840" s="188" t="str">
        <f>IF(AND(referentes!U836&lt;&gt;"",          referentes!U836&lt;&gt;96321,    referentes!U836&lt;&gt;96222            ),(referentes!W836),"")</f>
        <v/>
      </c>
      <c r="Z840" s="188">
        <f>referentes!S836</f>
        <v>43698</v>
      </c>
      <c r="AB840">
        <v>834</v>
      </c>
      <c r="AC840">
        <f t="shared" ref="AC840:AC903" si="39">IF(Y839="",0,Y839)</f>
        <v>0</v>
      </c>
      <c r="AD840">
        <f t="shared" ref="AD840:AD903" si="40">IF(AC840=0,MAX($AB$7:$AB$1135)+1,AB840)</f>
        <v>1130</v>
      </c>
      <c r="AE840" t="str">
        <f t="shared" ref="AE840:AE903" si="41">IFERROR(VLOOKUP(SMALL($AD$7:$AD$1135,AB840),$AB$7:$AD$1135,2,FALSE),"X")</f>
        <v>X</v>
      </c>
    </row>
    <row r="841" spans="18:31" x14ac:dyDescent="0.2">
      <c r="R841" t="str">
        <f>IF(AND(referentes!S1254&lt;&gt;""    ),(referentes!W1254),"")</f>
        <v/>
      </c>
      <c r="Y841" s="188" t="str">
        <f>IF(AND(referentes!U837&lt;&gt;"",          referentes!U837&lt;&gt;96321,    referentes!U837&lt;&gt;96222            ),(referentes!W837),"")</f>
        <v/>
      </c>
      <c r="Z841" s="188">
        <f>referentes!S837</f>
        <v>45167</v>
      </c>
      <c r="AB841">
        <v>835</v>
      </c>
      <c r="AC841">
        <f t="shared" si="39"/>
        <v>0</v>
      </c>
      <c r="AD841">
        <f t="shared" si="40"/>
        <v>1130</v>
      </c>
      <c r="AE841" t="str">
        <f t="shared" si="41"/>
        <v>X</v>
      </c>
    </row>
    <row r="842" spans="18:31" x14ac:dyDescent="0.2">
      <c r="R842" t="str">
        <f>IF(AND(referentes!S1213&lt;&gt;""    ),(referentes!W1213),"")</f>
        <v/>
      </c>
      <c r="Y842" s="188" t="str">
        <f>IF(AND(referentes!U838&lt;&gt;"",          referentes!U838&lt;&gt;96321,    referentes!U838&lt;&gt;96222            ),(referentes!W838),"")</f>
        <v/>
      </c>
      <c r="Z842" s="188">
        <f>referentes!S838</f>
        <v>45170</v>
      </c>
      <c r="AB842">
        <v>836</v>
      </c>
      <c r="AC842">
        <f t="shared" si="39"/>
        <v>0</v>
      </c>
      <c r="AD842">
        <f t="shared" si="40"/>
        <v>1130</v>
      </c>
      <c r="AE842" t="str">
        <f t="shared" si="41"/>
        <v>X</v>
      </c>
    </row>
    <row r="843" spans="18:31" x14ac:dyDescent="0.2">
      <c r="R843" t="str">
        <f>IF(AND(referentes!S1214&lt;&gt;""    ),(referentes!W1214),"")</f>
        <v/>
      </c>
      <c r="Y843" s="188" t="str">
        <f>IF(AND(referentes!U839&lt;&gt;"",          referentes!U839&lt;&gt;96321,    referentes!U839&lt;&gt;96222            ),(referentes!W839),"")</f>
        <v/>
      </c>
      <c r="Z843" s="188">
        <f>referentes!S839</f>
        <v>41962</v>
      </c>
      <c r="AB843">
        <v>837</v>
      </c>
      <c r="AC843">
        <f t="shared" si="39"/>
        <v>0</v>
      </c>
      <c r="AD843">
        <f t="shared" si="40"/>
        <v>1130</v>
      </c>
      <c r="AE843" t="str">
        <f t="shared" si="41"/>
        <v>X</v>
      </c>
    </row>
    <row r="844" spans="18:31" x14ac:dyDescent="0.2">
      <c r="R844" t="str">
        <f>IF(AND(referentes!S1215&lt;&gt;""    ),(referentes!W1215),"")</f>
        <v/>
      </c>
      <c r="Y844" s="188" t="str">
        <f>IF(AND(referentes!U840&lt;&gt;"",          referentes!U840&lt;&gt;96321,    referentes!U840&lt;&gt;96222            ),(referentes!W840),"")</f>
        <v/>
      </c>
      <c r="Z844" s="188">
        <f>referentes!S840</f>
        <v>41958</v>
      </c>
      <c r="AB844">
        <v>838</v>
      </c>
      <c r="AC844">
        <f t="shared" si="39"/>
        <v>0</v>
      </c>
      <c r="AD844">
        <f t="shared" si="40"/>
        <v>1130</v>
      </c>
      <c r="AE844" t="str">
        <f t="shared" si="41"/>
        <v>X</v>
      </c>
    </row>
    <row r="845" spans="18:31" x14ac:dyDescent="0.2">
      <c r="R845" t="str">
        <f>IF(AND(referentes!S1221&lt;&gt;""    ),(referentes!W1221),"")</f>
        <v/>
      </c>
      <c r="Y845" s="188" t="str">
        <f>IF(AND(referentes!U841&lt;&gt;"",          referentes!U841&lt;&gt;96321,    referentes!U841&lt;&gt;96222            ),(referentes!W841),"")</f>
        <v/>
      </c>
      <c r="Z845" s="188">
        <f>referentes!S841</f>
        <v>45252</v>
      </c>
      <c r="AB845">
        <v>839</v>
      </c>
      <c r="AC845">
        <f t="shared" si="39"/>
        <v>0</v>
      </c>
      <c r="AD845">
        <f t="shared" si="40"/>
        <v>1130</v>
      </c>
      <c r="AE845" t="str">
        <f t="shared" si="41"/>
        <v>X</v>
      </c>
    </row>
    <row r="846" spans="18:31" x14ac:dyDescent="0.2">
      <c r="R846" t="str">
        <f>IF(AND(referentes!S864&lt;&gt;""    ),(referentes!W864),"")</f>
        <v>Playa Sofía</v>
      </c>
      <c r="Y846" s="188" t="str">
        <f>IF(AND(referentes!U842&lt;&gt;"",          referentes!U842&lt;&gt;96321,    referentes!U842&lt;&gt;96222            ),(referentes!W842),"")</f>
        <v/>
      </c>
      <c r="Z846" s="188">
        <f>referentes!S842</f>
        <v>56581</v>
      </c>
      <c r="AB846">
        <v>840</v>
      </c>
      <c r="AC846">
        <f t="shared" si="39"/>
        <v>0</v>
      </c>
      <c r="AD846">
        <f t="shared" si="40"/>
        <v>1130</v>
      </c>
      <c r="AE846" t="str">
        <f t="shared" si="41"/>
        <v>X</v>
      </c>
    </row>
    <row r="847" spans="18:31" x14ac:dyDescent="0.2">
      <c r="R847" t="str">
        <f>IF(AND(referentes!S865&lt;&gt;""    ),(referentes!W865),"")</f>
        <v>Playita</v>
      </c>
      <c r="Y847" s="188" t="str">
        <f>IF(AND(referentes!U843&lt;&gt;"",          referentes!U843&lt;&gt;96321,    referentes!U843&lt;&gt;96222            ),(referentes!W843),"")</f>
        <v/>
      </c>
      <c r="Z847" s="188">
        <f>referentes!S843</f>
        <v>43837</v>
      </c>
      <c r="AB847">
        <v>841</v>
      </c>
      <c r="AC847">
        <f t="shared" si="39"/>
        <v>0</v>
      </c>
      <c r="AD847">
        <f t="shared" si="40"/>
        <v>1130</v>
      </c>
      <c r="AE847" t="str">
        <f t="shared" si="41"/>
        <v>X</v>
      </c>
    </row>
    <row r="848" spans="18:31" x14ac:dyDescent="0.2">
      <c r="R848" t="str">
        <f>IF(AND(referentes!S410&lt;&gt;""    ),(referentes!W410),"")</f>
        <v>Ciénaga Ostional-1</v>
      </c>
      <c r="Y848" s="188" t="str">
        <f>IF(AND(referentes!U844&lt;&gt;"",          referentes!U844&lt;&gt;96321,    referentes!U844&lt;&gt;96222            ),(referentes!W844),"")</f>
        <v/>
      </c>
      <c r="Z848" s="188">
        <f>referentes!S844</f>
        <v>43577</v>
      </c>
      <c r="AB848">
        <v>842</v>
      </c>
      <c r="AC848">
        <f t="shared" si="39"/>
        <v>0</v>
      </c>
      <c r="AD848">
        <f t="shared" si="40"/>
        <v>1130</v>
      </c>
      <c r="AE848" t="str">
        <f t="shared" si="41"/>
        <v>X</v>
      </c>
    </row>
    <row r="849" spans="18:31" x14ac:dyDescent="0.2">
      <c r="R849" t="str">
        <f>IF(AND(referentes!S411&lt;&gt;""    ),(referentes!W411),"")</f>
        <v>Ciénaga Remedia Pobre-1</v>
      </c>
      <c r="Y849" s="188" t="str">
        <f>IF(AND(referentes!U845&lt;&gt;"",          referentes!U845&lt;&gt;96321,    referentes!U845&lt;&gt;96222            ),(referentes!W845),"")</f>
        <v/>
      </c>
      <c r="Z849" s="188">
        <f>referentes!S845</f>
        <v>44639</v>
      </c>
      <c r="AB849">
        <v>843</v>
      </c>
      <c r="AC849">
        <f t="shared" si="39"/>
        <v>0</v>
      </c>
      <c r="AD849">
        <f t="shared" si="40"/>
        <v>1130</v>
      </c>
      <c r="AE849" t="str">
        <f t="shared" si="41"/>
        <v>X</v>
      </c>
    </row>
    <row r="850" spans="18:31" x14ac:dyDescent="0.2">
      <c r="R850" t="str">
        <f>IF(AND(referentes!S671&lt;&gt;""    ),(referentes!W671),"")</f>
        <v>Arroyo Pacho</v>
      </c>
      <c r="Y850" s="188" t="str">
        <f>IF(AND(referentes!U846&lt;&gt;"",          referentes!U846&lt;&gt;96321,    referentes!U846&lt;&gt;96222            ),(referentes!W846),"")</f>
        <v>Manzanillo</v>
      </c>
      <c r="Z850" s="188">
        <f>referentes!S846</f>
        <v>55340</v>
      </c>
      <c r="AB850">
        <v>844</v>
      </c>
      <c r="AC850">
        <f t="shared" si="39"/>
        <v>0</v>
      </c>
      <c r="AD850">
        <f t="shared" si="40"/>
        <v>1130</v>
      </c>
      <c r="AE850" t="str">
        <f t="shared" si="41"/>
        <v>X</v>
      </c>
    </row>
    <row r="851" spans="18:31" x14ac:dyDescent="0.2">
      <c r="R851" t="str">
        <f>IF(AND(referentes!S214&lt;&gt;""    ),(referentes!W214),"")</f>
        <v xml:space="preserve">Portete; Bahía Portete </v>
      </c>
      <c r="Y851" s="188" t="str">
        <f>IF(AND(referentes!U847&lt;&gt;"",          referentes!U847&lt;&gt;96321,    referentes!U847&lt;&gt;96222            ),(referentes!W847),"")</f>
        <v/>
      </c>
      <c r="Z851" s="188">
        <f>referentes!S847</f>
        <v>42002</v>
      </c>
      <c r="AB851">
        <v>845</v>
      </c>
      <c r="AC851" t="str">
        <f t="shared" si="39"/>
        <v>Manzanillo</v>
      </c>
      <c r="AD851">
        <f t="shared" si="40"/>
        <v>845</v>
      </c>
      <c r="AE851" t="str">
        <f t="shared" si="41"/>
        <v>X</v>
      </c>
    </row>
    <row r="852" spans="18:31" x14ac:dyDescent="0.2">
      <c r="R852" t="str">
        <f>IF(AND(referentes!S297&lt;&gt;""    ),(referentes!W297),"")</f>
        <v>Bahia Barbacoas-1-1</v>
      </c>
      <c r="Y852" s="188" t="str">
        <f>IF(AND(referentes!U848&lt;&gt;"",          referentes!U848&lt;&gt;96321,    referentes!U848&lt;&gt;96222            ),(referentes!W848),"")</f>
        <v/>
      </c>
      <c r="Z852" s="188">
        <f>referentes!S848</f>
        <v>41121</v>
      </c>
      <c r="AB852">
        <v>846</v>
      </c>
      <c r="AC852">
        <f t="shared" si="39"/>
        <v>0</v>
      </c>
      <c r="AD852">
        <f t="shared" si="40"/>
        <v>1130</v>
      </c>
      <c r="AE852" t="str">
        <f t="shared" si="41"/>
        <v>X</v>
      </c>
    </row>
    <row r="853" spans="18:31" x14ac:dyDescent="0.2">
      <c r="R853" t="str">
        <f>IF(AND(referentes!S953&lt;&gt;""    ),(referentes!W953),"")</f>
        <v>ZP5</v>
      </c>
      <c r="Y853" s="188" t="str">
        <f>IF(AND(referentes!U849&lt;&gt;"",          referentes!U849&lt;&gt;96321,    referentes!U849&lt;&gt;96222            ),(referentes!W849),"")</f>
        <v/>
      </c>
      <c r="Z853" s="188">
        <f>referentes!S849</f>
        <v>45582</v>
      </c>
      <c r="AB853">
        <v>847</v>
      </c>
      <c r="AC853">
        <f t="shared" si="39"/>
        <v>0</v>
      </c>
      <c r="AD853">
        <f t="shared" si="40"/>
        <v>1130</v>
      </c>
      <c r="AE853" t="str">
        <f t="shared" si="41"/>
        <v>X</v>
      </c>
    </row>
    <row r="854" spans="18:31" x14ac:dyDescent="0.2">
      <c r="R854" t="str">
        <f>IF(AND(referentes!S954&lt;&gt;""    ),(referentes!W954),"")</f>
        <v>ZP5</v>
      </c>
      <c r="Y854" s="188" t="str">
        <f>IF(AND(referentes!U850&lt;&gt;"",          referentes!U850&lt;&gt;96321,    referentes!U850&lt;&gt;96222            ),(referentes!W850),"")</f>
        <v/>
      </c>
      <c r="Z854" s="188">
        <f>referentes!S850</f>
        <v>43822</v>
      </c>
      <c r="AB854">
        <v>848</v>
      </c>
      <c r="AC854">
        <f t="shared" si="39"/>
        <v>0</v>
      </c>
      <c r="AD854">
        <f t="shared" si="40"/>
        <v>1130</v>
      </c>
      <c r="AE854" t="str">
        <f t="shared" si="41"/>
        <v>X</v>
      </c>
    </row>
    <row r="855" spans="18:31" x14ac:dyDescent="0.2">
      <c r="R855" t="str">
        <f>IF(AND(referentes!S353&lt;&gt;""    ),(referentes!W353),"")</f>
        <v>Cangrejo</v>
      </c>
      <c r="Y855" s="188" t="str">
        <f>IF(AND(referentes!U851&lt;&gt;"",          referentes!U851&lt;&gt;96321,    referentes!U851&lt;&gt;96222            ),(referentes!W851),"")</f>
        <v/>
      </c>
      <c r="Z855" s="188">
        <f>referentes!S851</f>
        <v>45873</v>
      </c>
      <c r="AB855">
        <v>849</v>
      </c>
      <c r="AC855">
        <f t="shared" si="39"/>
        <v>0</v>
      </c>
      <c r="AD855">
        <f t="shared" si="40"/>
        <v>1130</v>
      </c>
      <c r="AE855" t="str">
        <f t="shared" si="41"/>
        <v>X</v>
      </c>
    </row>
    <row r="856" spans="18:31" x14ac:dyDescent="0.2">
      <c r="R856" t="str">
        <f>IF(AND(referentes!S677&lt;&gt;""    ),(referentes!W677),"")</f>
        <v>BOCAS DE SEQUIHONDA</v>
      </c>
      <c r="Y856" s="188" t="str">
        <f>IF(AND(referentes!U852&lt;&gt;"",          referentes!U852&lt;&gt;96321,    referentes!U852&lt;&gt;96222            ),(referentes!W852),"")</f>
        <v/>
      </c>
      <c r="Z856" s="188">
        <f>referentes!S852</f>
        <v>41462</v>
      </c>
      <c r="AB856">
        <v>850</v>
      </c>
      <c r="AC856">
        <f t="shared" si="39"/>
        <v>0</v>
      </c>
      <c r="AD856">
        <f t="shared" si="40"/>
        <v>1130</v>
      </c>
      <c r="AE856" t="str">
        <f t="shared" si="41"/>
        <v>X</v>
      </c>
    </row>
    <row r="857" spans="18:31" x14ac:dyDescent="0.2">
      <c r="R857">
        <f>IF(AND(referentes!S274&lt;&gt;""    ),(referentes!W274),"")</f>
        <v>0</v>
      </c>
      <c r="Y857" s="188" t="str">
        <f>IF(AND(referentes!U853&lt;&gt;"",          referentes!U853&lt;&gt;96321,    referentes!U853&lt;&gt;96222            ),(referentes!W853),"")</f>
        <v>Old Town Borde</v>
      </c>
      <c r="Z857" s="188">
        <f>referentes!S853</f>
        <v>55341</v>
      </c>
      <c r="AB857">
        <v>851</v>
      </c>
      <c r="AC857">
        <f t="shared" si="39"/>
        <v>0</v>
      </c>
      <c r="AD857">
        <f t="shared" si="40"/>
        <v>1130</v>
      </c>
      <c r="AE857" t="str">
        <f t="shared" si="41"/>
        <v>X</v>
      </c>
    </row>
    <row r="858" spans="18:31" x14ac:dyDescent="0.2">
      <c r="R858" t="str">
        <f>IF(AND(referentes!S378&lt;&gt;""    ),(referentes!W378),"")</f>
        <v>Caño Salado</v>
      </c>
      <c r="Y858" s="188" t="str">
        <f>IF(AND(referentes!U854&lt;&gt;"",          referentes!U854&lt;&gt;96321,    referentes!U854&lt;&gt;96222            ),(referentes!W854),"")</f>
        <v>Old Town Cuenca</v>
      </c>
      <c r="Z858" s="188">
        <f>referentes!S854</f>
        <v>55342</v>
      </c>
      <c r="AB858">
        <v>852</v>
      </c>
      <c r="AC858" t="str">
        <f t="shared" si="39"/>
        <v>Old Town Borde</v>
      </c>
      <c r="AD858">
        <f t="shared" si="40"/>
        <v>852</v>
      </c>
      <c r="AE858" t="str">
        <f t="shared" si="41"/>
        <v>X</v>
      </c>
    </row>
    <row r="859" spans="18:31" x14ac:dyDescent="0.2">
      <c r="R859" t="str">
        <f>IF(AND(referentes!S1177&lt;&gt;""    ),(referentes!W1177),"")</f>
        <v>Zona de Uso Sostenible</v>
      </c>
      <c r="Y859" s="188" t="str">
        <f>IF(AND(referentes!U855&lt;&gt;"",          referentes!U855&lt;&gt;96321,    referentes!U855&lt;&gt;96222            ),(referentes!W855),"")</f>
        <v/>
      </c>
      <c r="Z859" s="188">
        <f>referentes!S855</f>
        <v>45390</v>
      </c>
      <c r="AB859">
        <v>853</v>
      </c>
      <c r="AC859" t="str">
        <f t="shared" si="39"/>
        <v>Old Town Cuenca</v>
      </c>
      <c r="AD859">
        <f t="shared" si="40"/>
        <v>853</v>
      </c>
      <c r="AE859" t="str">
        <f t="shared" si="41"/>
        <v>X</v>
      </c>
    </row>
    <row r="860" spans="18:31" x14ac:dyDescent="0.2">
      <c r="R860" t="str">
        <f>IF(AND(referentes!S1178&lt;&gt;""    ),(referentes!W1178),"")</f>
        <v>Zona de Uso Sostenible</v>
      </c>
      <c r="Y860" s="188" t="str">
        <f>IF(AND(referentes!U856&lt;&gt;"",          referentes!U856&lt;&gt;96321,    referentes!U856&lt;&gt;96222            ),(referentes!W856),"")</f>
        <v/>
      </c>
      <c r="Z860" s="188">
        <f>referentes!S856</f>
        <v>43589</v>
      </c>
      <c r="AB860">
        <v>854</v>
      </c>
      <c r="AC860">
        <f t="shared" si="39"/>
        <v>0</v>
      </c>
      <c r="AD860">
        <f t="shared" si="40"/>
        <v>1130</v>
      </c>
      <c r="AE860" t="str">
        <f t="shared" si="41"/>
        <v>X</v>
      </c>
    </row>
    <row r="861" spans="18:31" x14ac:dyDescent="0.2">
      <c r="R861" t="str">
        <f>IF(AND(referentes!S1179&lt;&gt;""    ),(referentes!W1179),"")</f>
        <v>Zona de Uso Sostenible</v>
      </c>
      <c r="Y861" s="188" t="str">
        <f>IF(AND(referentes!U857&lt;&gt;"",          referentes!U857&lt;&gt;96321,    referentes!U857&lt;&gt;96222            ),(referentes!W857),"")</f>
        <v/>
      </c>
      <c r="Z861" s="188">
        <f>referentes!S857</f>
        <v>42110</v>
      </c>
      <c r="AB861">
        <v>855</v>
      </c>
      <c r="AC861">
        <f t="shared" si="39"/>
        <v>0</v>
      </c>
      <c r="AD861">
        <f t="shared" si="40"/>
        <v>1130</v>
      </c>
      <c r="AE861" t="str">
        <f t="shared" si="41"/>
        <v>X</v>
      </c>
    </row>
    <row r="862" spans="18:31" x14ac:dyDescent="0.2">
      <c r="R862" t="str">
        <f>IF(AND(referentes!S1180&lt;&gt;""    ),(referentes!W1180),"")</f>
        <v>UAC Baudó San Juan</v>
      </c>
      <c r="Y862" s="188" t="str">
        <f>IF(AND(referentes!U858&lt;&gt;"",          referentes!U858&lt;&gt;96321,    referentes!U858&lt;&gt;96222            ),(referentes!W858),"")</f>
        <v/>
      </c>
      <c r="Z862" s="188">
        <f>referentes!S858</f>
        <v>43640</v>
      </c>
      <c r="AB862">
        <v>856</v>
      </c>
      <c r="AC862">
        <f t="shared" si="39"/>
        <v>0</v>
      </c>
      <c r="AD862">
        <f t="shared" si="40"/>
        <v>1130</v>
      </c>
      <c r="AE862" t="str">
        <f t="shared" si="41"/>
        <v>X</v>
      </c>
    </row>
    <row r="863" spans="18:31" x14ac:dyDescent="0.2">
      <c r="R863" t="str">
        <f>IF(AND(referentes!S1181&lt;&gt;""    ),(referentes!W1181),"")</f>
        <v>UAC Caribe Insular</v>
      </c>
      <c r="Y863" s="188" t="str">
        <f>IF(AND(referentes!U859&lt;&gt;"",          referentes!U859&lt;&gt;96321,    referentes!U859&lt;&gt;96222            ),(referentes!W859),"")</f>
        <v/>
      </c>
      <c r="Z863" s="188">
        <f>referentes!S859</f>
        <v>43805</v>
      </c>
      <c r="AB863">
        <v>857</v>
      </c>
      <c r="AC863">
        <f t="shared" si="39"/>
        <v>0</v>
      </c>
      <c r="AD863">
        <f t="shared" si="40"/>
        <v>1130</v>
      </c>
      <c r="AE863" t="str">
        <f t="shared" si="41"/>
        <v>X</v>
      </c>
    </row>
    <row r="864" spans="18:31" x14ac:dyDescent="0.2">
      <c r="R864" t="str">
        <f>IF(AND(referentes!S772&lt;&gt;""    ),(referentes!W772),"")</f>
        <v>Cuerval</v>
      </c>
      <c r="Y864" s="188" t="str">
        <f>IF(AND(referentes!U860&lt;&gt;"",          referentes!U860&lt;&gt;96321,    referentes!U860&lt;&gt;96222            ),(referentes!W860),"")</f>
        <v/>
      </c>
      <c r="Z864" s="188">
        <f>referentes!S860</f>
        <v>45246</v>
      </c>
      <c r="AB864">
        <v>858</v>
      </c>
      <c r="AC864">
        <f t="shared" si="39"/>
        <v>0</v>
      </c>
      <c r="AD864">
        <f t="shared" si="40"/>
        <v>1130</v>
      </c>
      <c r="AE864" t="str">
        <f t="shared" si="41"/>
        <v>X</v>
      </c>
    </row>
    <row r="865" spans="18:31" x14ac:dyDescent="0.2">
      <c r="R865" t="str">
        <f>IF(AND(referentes!S773&lt;&gt;""    ),(referentes!W773),"")</f>
        <v>Desembocadura rio Toribio - HMP Enriquecimiento zonas degradadas manglar,  Zonas con suelo desnudo</v>
      </c>
      <c r="Y865" s="188" t="str">
        <f>IF(AND(referentes!U861&lt;&gt;"",          referentes!U861&lt;&gt;96321,    referentes!U861&lt;&gt;96222            ),(referentes!W861),"")</f>
        <v/>
      </c>
      <c r="Z865" s="188">
        <f>referentes!S861</f>
        <v>42125</v>
      </c>
      <c r="AB865">
        <v>859</v>
      </c>
      <c r="AC865">
        <f t="shared" si="39"/>
        <v>0</v>
      </c>
      <c r="AD865">
        <f t="shared" si="40"/>
        <v>1130</v>
      </c>
      <c r="AE865" t="str">
        <f t="shared" si="41"/>
        <v>X</v>
      </c>
    </row>
    <row r="866" spans="18:31" x14ac:dyDescent="0.2">
      <c r="R866" t="str">
        <f>IF(AND(referentes!S774&lt;&gt;""    ),(referentes!W774),"")</f>
        <v>Desembocadura rio Toribio - HMP Enriquecimiento zonas degradadas manglar, Zonas con mortalidad reciente</v>
      </c>
      <c r="Y866" s="188" t="str">
        <f>IF(AND(referentes!U862&lt;&gt;"",          referentes!U862&lt;&gt;96321,    referentes!U862&lt;&gt;96222            ),(referentes!W862),"")</f>
        <v/>
      </c>
      <c r="Z866" s="188">
        <f>referentes!S862</f>
        <v>42240</v>
      </c>
      <c r="AB866">
        <v>860</v>
      </c>
      <c r="AC866">
        <f t="shared" si="39"/>
        <v>0</v>
      </c>
      <c r="AD866">
        <f t="shared" si="40"/>
        <v>1130</v>
      </c>
      <c r="AE866" t="str">
        <f t="shared" si="41"/>
        <v>X</v>
      </c>
    </row>
    <row r="867" spans="18:31" x14ac:dyDescent="0.2">
      <c r="R867" t="str">
        <f>IF(AND(referentes!S418&lt;&gt;""    ),(referentes!W418),"")</f>
        <v>Ciénaga la Balsa-1</v>
      </c>
      <c r="Y867" s="188" t="str">
        <f>IF(AND(referentes!U863&lt;&gt;"",          referentes!U863&lt;&gt;96321,    referentes!U863&lt;&gt;96222            ),(referentes!W863),"")</f>
        <v/>
      </c>
      <c r="Z867" s="188">
        <f>referentes!S863</f>
        <v>42233</v>
      </c>
      <c r="AB867">
        <v>861</v>
      </c>
      <c r="AC867">
        <f t="shared" si="39"/>
        <v>0</v>
      </c>
      <c r="AD867">
        <f t="shared" si="40"/>
        <v>1130</v>
      </c>
      <c r="AE867" t="str">
        <f t="shared" si="41"/>
        <v>X</v>
      </c>
    </row>
    <row r="868" spans="18:31" x14ac:dyDescent="0.2">
      <c r="R868" t="str">
        <f>IF(AND(referentes!S897&lt;&gt;""    ),(referentes!W897),"")</f>
        <v xml:space="preserve">Rio toribio desembocadura - Margen norte </v>
      </c>
      <c r="Y868" s="188" t="str">
        <f>IF(AND(referentes!U864&lt;&gt;"",          referentes!U864&lt;&gt;96321,    referentes!U864&lt;&gt;96222            ),(referentes!W864),"")</f>
        <v/>
      </c>
      <c r="Z868" s="188">
        <f>referentes!S864</f>
        <v>45480</v>
      </c>
      <c r="AB868">
        <v>862</v>
      </c>
      <c r="AC868">
        <f t="shared" si="39"/>
        <v>0</v>
      </c>
      <c r="AD868">
        <f t="shared" si="40"/>
        <v>1130</v>
      </c>
      <c r="AE868" t="str">
        <f t="shared" si="41"/>
        <v>X</v>
      </c>
    </row>
    <row r="869" spans="18:31" x14ac:dyDescent="0.2">
      <c r="R869" t="str">
        <f>IF(AND(referentes!S898&lt;&gt;""    ),(referentes!W898),"")</f>
        <v>Río Ancachí</v>
      </c>
      <c r="Y869" s="188" t="str">
        <f>IF(AND(referentes!U865&lt;&gt;"",          referentes!U865&lt;&gt;96321,    referentes!U865&lt;&gt;96222            ),(referentes!W865),"")</f>
        <v/>
      </c>
      <c r="Z869" s="188">
        <f>referentes!S865</f>
        <v>46000</v>
      </c>
      <c r="AB869">
        <v>863</v>
      </c>
      <c r="AC869">
        <f t="shared" si="39"/>
        <v>0</v>
      </c>
      <c r="AD869">
        <f t="shared" si="40"/>
        <v>1130</v>
      </c>
      <c r="AE869" t="str">
        <f t="shared" si="41"/>
        <v>X</v>
      </c>
    </row>
    <row r="870" spans="18:31" x14ac:dyDescent="0.2">
      <c r="R870" t="str">
        <f>IF(AND(referentes!S806&lt;&gt;""    ),(referentes!W806),"")</f>
        <v>Isla Majagual</v>
      </c>
      <c r="Y870" s="188" t="str">
        <f>IF(AND(referentes!U866&lt;&gt;"",          referentes!U866&lt;&gt;96321,    referentes!U866&lt;&gt;96222            ),(referentes!W866),"")</f>
        <v/>
      </c>
      <c r="Z870" s="188">
        <f>referentes!S866</f>
        <v>40992</v>
      </c>
      <c r="AB870">
        <v>864</v>
      </c>
      <c r="AC870">
        <f t="shared" si="39"/>
        <v>0</v>
      </c>
      <c r="AD870">
        <f t="shared" si="40"/>
        <v>1130</v>
      </c>
      <c r="AE870" t="str">
        <f t="shared" si="41"/>
        <v>X</v>
      </c>
    </row>
    <row r="871" spans="18:31" x14ac:dyDescent="0.2">
      <c r="R871" t="str">
        <f>IF(AND(referentes!S851&lt;&gt;""    ),(referentes!W851),"")</f>
        <v>Málaga</v>
      </c>
      <c r="Y871" s="188" t="str">
        <f>IF(AND(referentes!U867&lt;&gt;"",          referentes!U867&lt;&gt;96321,    referentes!U867&lt;&gt;96222            ),(referentes!W867),"")</f>
        <v/>
      </c>
      <c r="Z871" s="188">
        <f>referentes!S867</f>
        <v>41000</v>
      </c>
      <c r="AB871">
        <v>865</v>
      </c>
      <c r="AC871">
        <f t="shared" si="39"/>
        <v>0</v>
      </c>
      <c r="AD871">
        <f t="shared" si="40"/>
        <v>1130</v>
      </c>
      <c r="AE871" t="str">
        <f t="shared" si="41"/>
        <v>X</v>
      </c>
    </row>
    <row r="872" spans="18:31" x14ac:dyDescent="0.2">
      <c r="R872" t="str">
        <f>IF(AND(referentes!S852&lt;&gt;""    ),(referentes!W852),"")</f>
        <v>Old Point -1</v>
      </c>
      <c r="Y872" s="188" t="str">
        <f>IF(AND(referentes!U868&lt;&gt;"",          referentes!U868&lt;&gt;96321,    referentes!U868&lt;&gt;96222            ),(referentes!W868),"")</f>
        <v/>
      </c>
      <c r="Z872" s="188">
        <f>referentes!S868</f>
        <v>42106</v>
      </c>
      <c r="AB872">
        <v>866</v>
      </c>
      <c r="AC872">
        <f t="shared" si="39"/>
        <v>0</v>
      </c>
      <c r="AD872">
        <f t="shared" si="40"/>
        <v>1130</v>
      </c>
      <c r="AE872" t="str">
        <f t="shared" si="41"/>
        <v>X</v>
      </c>
    </row>
    <row r="873" spans="18:31" x14ac:dyDescent="0.2">
      <c r="R873" t="str">
        <f>IF(AND(referentes!S429&lt;&gt;""    ),(referentes!W429),"")</f>
        <v>Don Diego</v>
      </c>
      <c r="Y873" s="188" t="str">
        <f>IF(AND(referentes!U869&lt;&gt;"",          referentes!U869&lt;&gt;96321,    referentes!U869&lt;&gt;96222            ),(referentes!W869),"")</f>
        <v/>
      </c>
      <c r="Z873" s="188">
        <f>referentes!S869</f>
        <v>48469</v>
      </c>
      <c r="AB873">
        <v>867</v>
      </c>
      <c r="AC873">
        <f t="shared" si="39"/>
        <v>0</v>
      </c>
      <c r="AD873">
        <f t="shared" si="40"/>
        <v>1130</v>
      </c>
      <c r="AE873" t="str">
        <f t="shared" si="41"/>
        <v>X</v>
      </c>
    </row>
    <row r="874" spans="18:31" x14ac:dyDescent="0.2">
      <c r="R874" t="str">
        <f>IF(AND(referentes!S448&lt;&gt;""    ),(referentes!W448),"")</f>
        <v>Ensenada de Rionegro -4</v>
      </c>
      <c r="Y874" s="188" t="str">
        <f>IF(AND(referentes!U870&lt;&gt;"",          referentes!U870&lt;&gt;96321,    referentes!U870&lt;&gt;96222            ),(referentes!W870),"")</f>
        <v/>
      </c>
      <c r="Z874" s="188">
        <f>referentes!S870</f>
        <v>45879</v>
      </c>
      <c r="AB874">
        <v>868</v>
      </c>
      <c r="AC874">
        <f t="shared" si="39"/>
        <v>0</v>
      </c>
      <c r="AD874">
        <f t="shared" si="40"/>
        <v>1130</v>
      </c>
      <c r="AE874" t="str">
        <f t="shared" si="41"/>
        <v>X</v>
      </c>
    </row>
    <row r="875" spans="18:31" x14ac:dyDescent="0.2">
      <c r="R875" t="str">
        <f>IF(AND(referentes!S622&lt;&gt;""    ),(referentes!W622),"")</f>
        <v>Salt Creek parcela circular-3</v>
      </c>
      <c r="Y875" s="188" t="str">
        <f>IF(AND(referentes!U871&lt;&gt;"",          referentes!U871&lt;&gt;96321,    referentes!U871&lt;&gt;96222            ),(referentes!W871),"")</f>
        <v/>
      </c>
      <c r="Z875" s="188">
        <f>referentes!S871</f>
        <v>44602</v>
      </c>
      <c r="AB875">
        <v>869</v>
      </c>
      <c r="AC875">
        <f t="shared" si="39"/>
        <v>0</v>
      </c>
      <c r="AD875">
        <f t="shared" si="40"/>
        <v>1130</v>
      </c>
      <c r="AE875" t="str">
        <f t="shared" si="41"/>
        <v>X</v>
      </c>
    </row>
    <row r="876" spans="18:31" x14ac:dyDescent="0.2">
      <c r="R876" t="str">
        <f>IF(AND(referentes!S848&lt;&gt;""    ),(referentes!W848),"")</f>
        <v>Mayapo</v>
      </c>
      <c r="Y876" s="188" t="str">
        <f>IF(AND(referentes!U872&lt;&gt;"",          referentes!U872&lt;&gt;96321,    referentes!U872&lt;&gt;96222            ),(referentes!W872),"")</f>
        <v/>
      </c>
      <c r="Z876" s="188">
        <f>referentes!S872</f>
        <v>44620</v>
      </c>
      <c r="AB876">
        <v>870</v>
      </c>
      <c r="AC876">
        <f t="shared" si="39"/>
        <v>0</v>
      </c>
      <c r="AD876">
        <f t="shared" si="40"/>
        <v>1130</v>
      </c>
      <c r="AE876" t="str">
        <f t="shared" si="41"/>
        <v>X</v>
      </c>
    </row>
    <row r="877" spans="18:31" x14ac:dyDescent="0.2">
      <c r="R877" t="str">
        <f>IF(AND(referentes!S1168&lt;&gt;""    ),(referentes!W1168),"")</f>
        <v>Zona de Uso Sostenible</v>
      </c>
      <c r="Y877" s="188" t="str">
        <f>IF(AND(referentes!U873&lt;&gt;"",          referentes!U873&lt;&gt;96321,    referentes!U873&lt;&gt;96222            ),(referentes!W873),"")</f>
        <v/>
      </c>
      <c r="Z877" s="188">
        <f>referentes!S873</f>
        <v>43634</v>
      </c>
      <c r="AB877">
        <v>871</v>
      </c>
      <c r="AC877">
        <f t="shared" si="39"/>
        <v>0</v>
      </c>
      <c r="AD877">
        <f t="shared" si="40"/>
        <v>1130</v>
      </c>
      <c r="AE877" t="str">
        <f t="shared" si="41"/>
        <v>X</v>
      </c>
    </row>
    <row r="878" spans="18:31" x14ac:dyDescent="0.2">
      <c r="R878" t="str">
        <f>IF(AND(referentes!S1169&lt;&gt;""    ),(referentes!W1169),"")</f>
        <v>Zona de Uso Sostenible</v>
      </c>
      <c r="Y878" s="188" t="str">
        <f>IF(AND(referentes!U874&lt;&gt;"",          referentes!U874&lt;&gt;96321,    referentes!U874&lt;&gt;96222            ),(referentes!W874),"")</f>
        <v/>
      </c>
      <c r="Z878" s="188">
        <f>referentes!S874</f>
        <v>45287</v>
      </c>
      <c r="AB878">
        <v>872</v>
      </c>
      <c r="AC878">
        <f t="shared" si="39"/>
        <v>0</v>
      </c>
      <c r="AD878">
        <f t="shared" si="40"/>
        <v>1130</v>
      </c>
      <c r="AE878" t="str">
        <f t="shared" si="41"/>
        <v>X</v>
      </c>
    </row>
    <row r="879" spans="18:31" x14ac:dyDescent="0.2">
      <c r="R879" t="str">
        <f>IF(AND(referentes!S756&lt;&gt;""    ),(referentes!W756),"")</f>
        <v xml:space="preserve">Ciénaga Ana Gomez </v>
      </c>
      <c r="Y879" s="188" t="str">
        <f>IF(AND(referentes!U875&lt;&gt;"",          referentes!U875&lt;&gt;96321,    referentes!U875&lt;&gt;96222            ),(referentes!W875),"")</f>
        <v/>
      </c>
      <c r="Z879" s="188">
        <f>referentes!S875</f>
        <v>45273</v>
      </c>
      <c r="AB879">
        <v>873</v>
      </c>
      <c r="AC879">
        <f t="shared" si="39"/>
        <v>0</v>
      </c>
      <c r="AD879">
        <f t="shared" si="40"/>
        <v>1130</v>
      </c>
      <c r="AE879" t="str">
        <f t="shared" si="41"/>
        <v>X</v>
      </c>
    </row>
    <row r="880" spans="18:31" x14ac:dyDescent="0.2">
      <c r="R880" t="str">
        <f>IF(AND(referentes!S903&lt;&gt;""    ),(referentes!W903),"")</f>
        <v>Río Sevilla</v>
      </c>
      <c r="Y880" s="188" t="str">
        <f>IF(AND(referentes!U876&lt;&gt;"",          referentes!U876&lt;&gt;96321,    referentes!U876&lt;&gt;96222            ),(referentes!W876),"")</f>
        <v/>
      </c>
      <c r="Z880" s="188">
        <f>referentes!S876</f>
        <v>48682</v>
      </c>
      <c r="AB880">
        <v>874</v>
      </c>
      <c r="AC880">
        <f t="shared" si="39"/>
        <v>0</v>
      </c>
      <c r="AD880">
        <f t="shared" si="40"/>
        <v>1130</v>
      </c>
      <c r="AE880" t="str">
        <f t="shared" si="41"/>
        <v>X</v>
      </c>
    </row>
    <row r="881" spans="18:31" x14ac:dyDescent="0.2">
      <c r="R881" t="str">
        <f>IF(AND(referentes!S757&lt;&gt;""    ),(referentes!W757),"")</f>
        <v>Ciénaga Benitez</v>
      </c>
      <c r="Y881" s="188" t="str">
        <f>IF(AND(referentes!U877&lt;&gt;"",          referentes!U877&lt;&gt;96321,    referentes!U877&lt;&gt;96222            ),(referentes!W877),"")</f>
        <v/>
      </c>
      <c r="Z881" s="188">
        <f>referentes!S877</f>
        <v>44399</v>
      </c>
      <c r="AB881">
        <v>875</v>
      </c>
      <c r="AC881">
        <f t="shared" si="39"/>
        <v>0</v>
      </c>
      <c r="AD881">
        <f t="shared" si="40"/>
        <v>1130</v>
      </c>
      <c r="AE881" t="str">
        <f t="shared" si="41"/>
        <v>X</v>
      </c>
    </row>
    <row r="882" spans="18:31" x14ac:dyDescent="0.2">
      <c r="R882" t="str">
        <f>IF(AND(referentes!S660&lt;&gt;""    ),(referentes!W660),"")</f>
        <v>Yerbasal -1</v>
      </c>
      <c r="Y882" s="188" t="str">
        <f>IF(AND(referentes!U878&lt;&gt;"",          referentes!U878&lt;&gt;96321,    referentes!U878&lt;&gt;96222            ),(referentes!W878),"")</f>
        <v/>
      </c>
      <c r="Z882" s="188">
        <f>referentes!S878</f>
        <v>48438</v>
      </c>
      <c r="AB882">
        <v>876</v>
      </c>
      <c r="AC882">
        <f t="shared" si="39"/>
        <v>0</v>
      </c>
      <c r="AD882">
        <f t="shared" si="40"/>
        <v>1130</v>
      </c>
      <c r="AE882" t="str">
        <f t="shared" si="41"/>
        <v>X</v>
      </c>
    </row>
    <row r="883" spans="18:31" x14ac:dyDescent="0.2">
      <c r="R883">
        <f>IF(AND(referentes!S661&lt;&gt;""    ),(referentes!W661),"")</f>
        <v>0</v>
      </c>
      <c r="Y883" s="188" t="str">
        <f>IF(AND(referentes!U879&lt;&gt;"",          referentes!U879&lt;&gt;96321,    referentes!U879&lt;&gt;96222            ),(referentes!W879),"")</f>
        <v/>
      </c>
      <c r="Z883" s="188">
        <f>referentes!S879</f>
        <v>45493</v>
      </c>
      <c r="AB883">
        <v>877</v>
      </c>
      <c r="AC883">
        <f t="shared" si="39"/>
        <v>0</v>
      </c>
      <c r="AD883">
        <f t="shared" si="40"/>
        <v>1130</v>
      </c>
      <c r="AE883" t="str">
        <f t="shared" si="41"/>
        <v>X</v>
      </c>
    </row>
    <row r="884" spans="18:31" x14ac:dyDescent="0.2">
      <c r="R884" t="str">
        <f>IF(AND(referentes!S380&lt;&gt;""    ),(referentes!W380),"")</f>
        <v>Caño Salado -2</v>
      </c>
      <c r="Y884" s="188" t="str">
        <f>IF(AND(referentes!U880&lt;&gt;"",          referentes!U880&lt;&gt;96321,    referentes!U880&lt;&gt;96222            ),(referentes!W880),"")</f>
        <v/>
      </c>
      <c r="Z884" s="188">
        <f>referentes!S880</f>
        <v>48431</v>
      </c>
      <c r="AB884">
        <v>878</v>
      </c>
      <c r="AC884">
        <f t="shared" si="39"/>
        <v>0</v>
      </c>
      <c r="AD884">
        <f t="shared" si="40"/>
        <v>1130</v>
      </c>
      <c r="AE884" t="str">
        <f t="shared" si="41"/>
        <v>X</v>
      </c>
    </row>
    <row r="885" spans="18:31" x14ac:dyDescent="0.2">
      <c r="R885" t="str">
        <f>IF(AND(referentes!S959&lt;&gt;""    ),(referentes!W959),"")</f>
        <v>ZP8</v>
      </c>
      <c r="Y885" s="188" t="str">
        <f>IF(AND(referentes!U881&lt;&gt;"",          referentes!U881&lt;&gt;96321,    referentes!U881&lt;&gt;96222            ),(referentes!W881),"")</f>
        <v/>
      </c>
      <c r="Z885" s="188">
        <f>referentes!S881</f>
        <v>46005</v>
      </c>
      <c r="AB885">
        <v>879</v>
      </c>
      <c r="AC885">
        <f t="shared" si="39"/>
        <v>0</v>
      </c>
      <c r="AD885">
        <f t="shared" si="40"/>
        <v>1130</v>
      </c>
      <c r="AE885" t="str">
        <f t="shared" si="41"/>
        <v>X</v>
      </c>
    </row>
    <row r="886" spans="18:31" x14ac:dyDescent="0.2">
      <c r="R886" t="str">
        <f>IF(AND(referentes!S960&lt;&gt;""    ),(referentes!W960),"")</f>
        <v>ZP9</v>
      </c>
      <c r="Y886" s="188" t="str">
        <f>IF(AND(referentes!U882&lt;&gt;"",          referentes!U882&lt;&gt;96321,    referentes!U882&lt;&gt;96222            ),(referentes!W882),"")</f>
        <v/>
      </c>
      <c r="Z886" s="188">
        <f>referentes!S882</f>
        <v>45496</v>
      </c>
      <c r="AB886">
        <v>880</v>
      </c>
      <c r="AC886">
        <f t="shared" si="39"/>
        <v>0</v>
      </c>
      <c r="AD886">
        <f t="shared" si="40"/>
        <v>1130</v>
      </c>
      <c r="AE886" t="str">
        <f t="shared" si="41"/>
        <v>X</v>
      </c>
    </row>
    <row r="887" spans="18:31" x14ac:dyDescent="0.2">
      <c r="R887" t="str">
        <f>IF(AND(referentes!S1102&lt;&gt;""    ),(referentes!W1102),"")</f>
        <v>Zona de Recuperación</v>
      </c>
      <c r="Y887" s="188" t="str">
        <f>IF(AND(referentes!U883&lt;&gt;"",          referentes!U883&lt;&gt;96321,    referentes!U883&lt;&gt;96222            ),(referentes!W883),"")</f>
        <v/>
      </c>
      <c r="Z887" s="188">
        <f>referentes!S883</f>
        <v>44391</v>
      </c>
      <c r="AB887">
        <v>881</v>
      </c>
      <c r="AC887">
        <f t="shared" si="39"/>
        <v>0</v>
      </c>
      <c r="AD887">
        <f t="shared" si="40"/>
        <v>1130</v>
      </c>
      <c r="AE887" t="str">
        <f t="shared" si="41"/>
        <v>X</v>
      </c>
    </row>
    <row r="888" spans="18:31" x14ac:dyDescent="0.2">
      <c r="R888" t="str">
        <f>IF(AND(referentes!S1136&lt;&gt;""    ),(referentes!W1136),"")</f>
        <v>Zona de Uso Sostenible</v>
      </c>
      <c r="Y888" s="188" t="str">
        <f>IF(AND(referentes!U884&lt;&gt;"",          referentes!U884&lt;&gt;96321,    referentes!U884&lt;&gt;96222            ),(referentes!W884),"")</f>
        <v/>
      </c>
      <c r="Z888" s="188">
        <f>referentes!S884</f>
        <v>44394</v>
      </c>
      <c r="AB888">
        <v>882</v>
      </c>
      <c r="AC888">
        <f t="shared" si="39"/>
        <v>0</v>
      </c>
      <c r="AD888">
        <f t="shared" si="40"/>
        <v>1130</v>
      </c>
      <c r="AE888" t="str">
        <f t="shared" si="41"/>
        <v>X</v>
      </c>
    </row>
    <row r="889" spans="18:31" x14ac:dyDescent="0.2">
      <c r="R889" t="str">
        <f>IF(AND(referentes!S1126&lt;&gt;""    ),(referentes!W1126),"")</f>
        <v>Zona de Uso Sostenible</v>
      </c>
      <c r="Y889" s="188" t="str">
        <f>IF(AND(referentes!U885&lt;&gt;"",          referentes!U885&lt;&gt;96321,    referentes!U885&lt;&gt;96222            ),(referentes!W885),"")</f>
        <v/>
      </c>
      <c r="Z889" s="188">
        <f>referentes!S885</f>
        <v>41400</v>
      </c>
      <c r="AB889">
        <v>883</v>
      </c>
      <c r="AC889">
        <f t="shared" si="39"/>
        <v>0</v>
      </c>
      <c r="AD889">
        <f t="shared" si="40"/>
        <v>1130</v>
      </c>
      <c r="AE889" t="str">
        <f t="shared" si="41"/>
        <v>X</v>
      </c>
    </row>
    <row r="890" spans="18:31" x14ac:dyDescent="0.2">
      <c r="R890" t="str">
        <f>IF(AND(referentes!S1127&lt;&gt;""    ),(referentes!W1127),"")</f>
        <v>Zona de Uso Sostenible</v>
      </c>
      <c r="Y890" s="188" t="str">
        <f>IF(AND(referentes!U886&lt;&gt;"",          referentes!U886&lt;&gt;96321,    referentes!U886&lt;&gt;96222            ),(referentes!W886),"")</f>
        <v/>
      </c>
      <c r="Z890" s="188">
        <f>referentes!S886</f>
        <v>44175</v>
      </c>
      <c r="AB890">
        <v>884</v>
      </c>
      <c r="AC890">
        <f t="shared" si="39"/>
        <v>0</v>
      </c>
      <c r="AD890">
        <f t="shared" si="40"/>
        <v>1130</v>
      </c>
      <c r="AE890" t="str">
        <f t="shared" si="41"/>
        <v>X</v>
      </c>
    </row>
    <row r="891" spans="18:31" x14ac:dyDescent="0.2">
      <c r="R891" t="str">
        <f>IF(AND(referentes!S205&lt;&gt;""    ),(referentes!W205),"")</f>
        <v>Palomino</v>
      </c>
      <c r="Y891" s="188" t="str">
        <f>IF(AND(referentes!U887&lt;&gt;"",          referentes!U887&lt;&gt;96321,    referentes!U887&lt;&gt;96222            ),(referentes!W887),"")</f>
        <v>Rio Toribio - MI</v>
      </c>
      <c r="Z891" s="188">
        <f>referentes!S887</f>
        <v>55347</v>
      </c>
      <c r="AB891">
        <v>885</v>
      </c>
      <c r="AC891">
        <f t="shared" si="39"/>
        <v>0</v>
      </c>
      <c r="AD891">
        <f t="shared" si="40"/>
        <v>1130</v>
      </c>
      <c r="AE891" t="str">
        <f t="shared" si="41"/>
        <v>X</v>
      </c>
    </row>
    <row r="892" spans="18:31" x14ac:dyDescent="0.2">
      <c r="R892" t="str">
        <f>IF(AND(referentes!S412&lt;&gt;""    ),(referentes!W412),"")</f>
        <v>Ciénaga Rincon Grillo-1</v>
      </c>
      <c r="Y892" s="188" t="str">
        <f>IF(AND(referentes!U888&lt;&gt;"",          referentes!U888&lt;&gt;96321,    referentes!U888&lt;&gt;96222            ),(referentes!W888),"")</f>
        <v>Rio Toribio - MII</v>
      </c>
      <c r="Z892" s="188">
        <f>referentes!S888</f>
        <v>55348</v>
      </c>
      <c r="AB892">
        <v>886</v>
      </c>
      <c r="AC892" t="str">
        <f t="shared" si="39"/>
        <v>Rio Toribio - MI</v>
      </c>
      <c r="AD892">
        <f t="shared" si="40"/>
        <v>886</v>
      </c>
      <c r="AE892" t="str">
        <f t="shared" si="41"/>
        <v>X</v>
      </c>
    </row>
    <row r="893" spans="18:31" x14ac:dyDescent="0.2">
      <c r="R893" t="str">
        <f>IF(AND(referentes!S242&lt;&gt;""    ),(referentes!W242),"")</f>
        <v>Sanquianga I</v>
      </c>
      <c r="Y893" s="188" t="str">
        <f>IF(AND(referentes!U889&lt;&gt;"",          referentes!U889&lt;&gt;96321,    referentes!U889&lt;&gt;96222            ),(referentes!W889),"")</f>
        <v xml:space="preserve">Rio Toribio - MIII </v>
      </c>
      <c r="Z893" s="188">
        <f>referentes!S889</f>
        <v>55349</v>
      </c>
      <c r="AB893">
        <v>887</v>
      </c>
      <c r="AC893" t="str">
        <f t="shared" si="39"/>
        <v>Rio Toribio - MII</v>
      </c>
      <c r="AD893">
        <f t="shared" si="40"/>
        <v>887</v>
      </c>
      <c r="AE893" t="str">
        <f t="shared" si="41"/>
        <v>X</v>
      </c>
    </row>
    <row r="894" spans="18:31" x14ac:dyDescent="0.2">
      <c r="R894" t="str">
        <f>IF(AND(referentes!S249&lt;&gt;""    ),(referentes!W249),"")</f>
        <v>Sector Oriental Aeropuerto</v>
      </c>
      <c r="Y894" s="188" t="str">
        <f>IF(AND(referentes!U890&lt;&gt;"",          referentes!U890&lt;&gt;96321,    referentes!U890&lt;&gt;96222            ),(referentes!W890),"")</f>
        <v>Rio Toribio - MIV</v>
      </c>
      <c r="Z894" s="188">
        <f>referentes!S890</f>
        <v>55350</v>
      </c>
      <c r="AB894">
        <v>888</v>
      </c>
      <c r="AC894" t="str">
        <f t="shared" si="39"/>
        <v xml:space="preserve">Rio Toribio - MIII </v>
      </c>
      <c r="AD894">
        <f t="shared" si="40"/>
        <v>888</v>
      </c>
      <c r="AE894" t="str">
        <f t="shared" si="41"/>
        <v>X</v>
      </c>
    </row>
    <row r="895" spans="18:31" x14ac:dyDescent="0.2">
      <c r="R895" t="str">
        <f>IF(AND(referentes!S252&lt;&gt;""    ),(referentes!W252),"")</f>
        <v>Smith Channel</v>
      </c>
      <c r="Y895" s="188" t="str">
        <f>IF(AND(referentes!U891&lt;&gt;"",          referentes!U891&lt;&gt;96321,    referentes!U891&lt;&gt;96222            ),(referentes!W891),"")</f>
        <v>Rio Toribio - MV</v>
      </c>
      <c r="Z895" s="188">
        <f>referentes!S891</f>
        <v>55351</v>
      </c>
      <c r="AB895">
        <v>889</v>
      </c>
      <c r="AC895" t="str">
        <f t="shared" si="39"/>
        <v>Rio Toribio - MIV</v>
      </c>
      <c r="AD895">
        <f t="shared" si="40"/>
        <v>889</v>
      </c>
      <c r="AE895" t="str">
        <f t="shared" si="41"/>
        <v>X</v>
      </c>
    </row>
    <row r="896" spans="18:31" x14ac:dyDescent="0.2">
      <c r="R896" t="str">
        <f>IF(AND(referentes!S255&lt;&gt;""    ),(referentes!W255),"")</f>
        <v>Sound Bay</v>
      </c>
      <c r="Y896" s="188" t="str">
        <f>IF(AND(referentes!U892&lt;&gt;"",          referentes!U892&lt;&gt;96321,    referentes!U892&lt;&gt;96222            ),(referentes!W892),"")</f>
        <v>Rio Toribio - MVI</v>
      </c>
      <c r="Z896" s="188">
        <f>referentes!S892</f>
        <v>55352</v>
      </c>
      <c r="AB896">
        <v>890</v>
      </c>
      <c r="AC896" t="str">
        <f t="shared" si="39"/>
        <v>Rio Toribio - MV</v>
      </c>
      <c r="AD896">
        <f t="shared" si="40"/>
        <v>890</v>
      </c>
      <c r="AE896" t="str">
        <f t="shared" si="41"/>
        <v>X</v>
      </c>
    </row>
    <row r="897" spans="18:31" x14ac:dyDescent="0.2">
      <c r="R897" t="str">
        <f>IF(AND(referentes!S283&lt;&gt;""    ),(referentes!W283),"")</f>
        <v>Ararca-1</v>
      </c>
      <c r="Y897" s="188" t="str">
        <f>IF(AND(referentes!U893&lt;&gt;"",          referentes!U893&lt;&gt;96321,    referentes!U893&lt;&gt;96222            ),(referentes!W893),"")</f>
        <v/>
      </c>
      <c r="Z897" s="188">
        <f>referentes!S893</f>
        <v>42126</v>
      </c>
      <c r="AB897">
        <v>891</v>
      </c>
      <c r="AC897" t="str">
        <f t="shared" si="39"/>
        <v>Rio Toribio - MVI</v>
      </c>
      <c r="AD897">
        <f t="shared" si="40"/>
        <v>891</v>
      </c>
      <c r="AE897" t="str">
        <f t="shared" si="41"/>
        <v>X</v>
      </c>
    </row>
    <row r="898" spans="18:31" x14ac:dyDescent="0.2">
      <c r="R898" t="str">
        <f>IF(AND(referentes!S344&lt;&gt;""    ),(referentes!W344),"")</f>
        <v>Buritaca 2-1</v>
      </c>
      <c r="Y898" s="188" t="str">
        <f>IF(AND(referentes!U894&lt;&gt;"",          referentes!U894&lt;&gt;96321,    referentes!U894&lt;&gt;96222            ),(referentes!W894),"")</f>
        <v/>
      </c>
      <c r="Z898" s="188">
        <f>referentes!S894</f>
        <v>55531</v>
      </c>
      <c r="AB898">
        <v>892</v>
      </c>
      <c r="AC898">
        <f t="shared" si="39"/>
        <v>0</v>
      </c>
      <c r="AD898">
        <f t="shared" si="40"/>
        <v>1130</v>
      </c>
      <c r="AE898" t="str">
        <f t="shared" si="41"/>
        <v>X</v>
      </c>
    </row>
    <row r="899" spans="18:31" x14ac:dyDescent="0.2">
      <c r="R899" t="str">
        <f>IF(AND(referentes!S360&lt;&gt;""    ),(referentes!W360),"")</f>
        <v>Caño Dulce</v>
      </c>
      <c r="Y899" s="188" t="str">
        <f>IF(AND(referentes!U895&lt;&gt;"",          referentes!U895&lt;&gt;96321,    referentes!U895&lt;&gt;96222            ),(referentes!W895),"")</f>
        <v/>
      </c>
      <c r="Z899" s="188">
        <f>referentes!S895</f>
        <v>55532</v>
      </c>
      <c r="AB899">
        <v>893</v>
      </c>
      <c r="AC899">
        <f t="shared" si="39"/>
        <v>0</v>
      </c>
      <c r="AD899">
        <f t="shared" si="40"/>
        <v>1130</v>
      </c>
      <c r="AE899" t="str">
        <f t="shared" si="41"/>
        <v>X</v>
      </c>
    </row>
    <row r="900" spans="18:31" x14ac:dyDescent="0.2">
      <c r="R900" t="str">
        <f>IF(AND(referentes!S368&lt;&gt;""    ),(referentes!W368),"")</f>
        <v>Caño Grande E-3</v>
      </c>
      <c r="Y900" s="188" t="str">
        <f>IF(AND(referentes!U896&lt;&gt;"",          referentes!U896&lt;&gt;96321,    referentes!U896&lt;&gt;96222            ),(referentes!W896),"")</f>
        <v/>
      </c>
      <c r="Z900" s="188">
        <f>referentes!S896</f>
        <v>55533</v>
      </c>
      <c r="AB900">
        <v>894</v>
      </c>
      <c r="AC900">
        <f t="shared" si="39"/>
        <v>0</v>
      </c>
      <c r="AD900">
        <f t="shared" si="40"/>
        <v>1130</v>
      </c>
      <c r="AE900" t="str">
        <f t="shared" si="41"/>
        <v>X</v>
      </c>
    </row>
    <row r="901" spans="18:31" x14ac:dyDescent="0.2">
      <c r="R901" t="str">
        <f>IF(AND(referentes!S435&lt;&gt;""    ),(referentes!W435),"")</f>
        <v>Ducto Arroyo Límón</v>
      </c>
      <c r="Y901" s="188" t="str">
        <f>IF(AND(referentes!U897&lt;&gt;"",          referentes!U897&lt;&gt;96321,    referentes!U897&lt;&gt;96222            ),(referentes!W897),"")</f>
        <v/>
      </c>
      <c r="Z901" s="188">
        <f>referentes!S897</f>
        <v>55534</v>
      </c>
      <c r="AB901">
        <v>895</v>
      </c>
      <c r="AC901">
        <f t="shared" si="39"/>
        <v>0</v>
      </c>
      <c r="AD901">
        <f t="shared" si="40"/>
        <v>1130</v>
      </c>
      <c r="AE901" t="str">
        <f t="shared" si="41"/>
        <v>X</v>
      </c>
    </row>
    <row r="902" spans="18:31" x14ac:dyDescent="0.2">
      <c r="R902" t="str">
        <f>IF(AND(referentes!S473&lt;&gt;""    ),(referentes!W473),"")</f>
        <v>Isla Boqueron -1</v>
      </c>
      <c r="Y902" s="188" t="str">
        <f>IF(AND(referentes!U898&lt;&gt;"",          referentes!U898&lt;&gt;96321,    referentes!U898&lt;&gt;96222            ),(referentes!W898),"")</f>
        <v/>
      </c>
      <c r="Z902" s="188">
        <f>referentes!S898</f>
        <v>45085</v>
      </c>
      <c r="AB902">
        <v>896</v>
      </c>
      <c r="AC902">
        <f t="shared" si="39"/>
        <v>0</v>
      </c>
      <c r="AD902">
        <f t="shared" si="40"/>
        <v>1130</v>
      </c>
      <c r="AE902" t="str">
        <f t="shared" si="41"/>
        <v>X</v>
      </c>
    </row>
    <row r="903" spans="18:31" x14ac:dyDescent="0.2">
      <c r="R903" t="str">
        <f>IF(AND(referentes!S474&lt;&gt;""    ),(referentes!W474),"")</f>
        <v>Isla Boqueron -2</v>
      </c>
      <c r="Y903" s="188" t="str">
        <f>IF(AND(referentes!U899&lt;&gt;"",          referentes!U899&lt;&gt;96321,    referentes!U899&lt;&gt;96222            ),(referentes!W899),"")</f>
        <v/>
      </c>
      <c r="Z903" s="188">
        <f>referentes!S899</f>
        <v>48463</v>
      </c>
      <c r="AB903">
        <v>897</v>
      </c>
      <c r="AC903">
        <f t="shared" si="39"/>
        <v>0</v>
      </c>
      <c r="AD903">
        <f t="shared" si="40"/>
        <v>1130</v>
      </c>
      <c r="AE903" t="str">
        <f t="shared" si="41"/>
        <v>X</v>
      </c>
    </row>
    <row r="904" spans="18:31" x14ac:dyDescent="0.2">
      <c r="R904" t="str">
        <f>IF(AND(referentes!S483&lt;&gt;""    ),(referentes!W483),"")</f>
        <v>Kilómetro 22 -1</v>
      </c>
      <c r="Y904" s="188" t="str">
        <f>IF(AND(referentes!U900&lt;&gt;"",          referentes!U900&lt;&gt;96321,    referentes!U900&lt;&gt;96222            ),(referentes!W900),"")</f>
        <v/>
      </c>
      <c r="Z904" s="188">
        <f>referentes!S900</f>
        <v>48426</v>
      </c>
      <c r="AB904">
        <v>898</v>
      </c>
      <c r="AC904">
        <f t="shared" ref="AC904:AC967" si="42">IF(Y903="",0,Y903)</f>
        <v>0</v>
      </c>
      <c r="AD904">
        <f t="shared" ref="AD904:AD967" si="43">IF(AC904=0,MAX($AB$7:$AB$1135)+1,AB904)</f>
        <v>1130</v>
      </c>
      <c r="AE904" t="str">
        <f t="shared" ref="AE904:AE967" si="44">IFERROR(VLOOKUP(SMALL($AD$7:$AD$1135,AB904),$AB$7:$AD$1135,2,FALSE),"X")</f>
        <v>X</v>
      </c>
    </row>
    <row r="905" spans="18:31" x14ac:dyDescent="0.2">
      <c r="R905" t="str">
        <f>IF(AND(referentes!S495&lt;&gt;""    ),(referentes!W495),"")</f>
        <v>La Raya-2</v>
      </c>
      <c r="Y905" s="188" t="str">
        <f>IF(AND(referentes!U901&lt;&gt;"",          referentes!U901&lt;&gt;96321,    referentes!U901&lt;&gt;96222            ),(referentes!W901),"")</f>
        <v/>
      </c>
      <c r="Z905" s="188">
        <f>referentes!S901</f>
        <v>48400</v>
      </c>
      <c r="AB905">
        <v>899</v>
      </c>
      <c r="AC905">
        <f t="shared" si="42"/>
        <v>0</v>
      </c>
      <c r="AD905">
        <f t="shared" si="43"/>
        <v>1130</v>
      </c>
      <c r="AE905" t="str">
        <f t="shared" si="44"/>
        <v>X</v>
      </c>
    </row>
    <row r="906" spans="18:31" x14ac:dyDescent="0.2">
      <c r="R906" t="str">
        <f>IF(AND(referentes!S508&lt;&gt;""    ),(referentes!W508),"")</f>
        <v>Las Piedras-1</v>
      </c>
      <c r="Y906" s="188" t="str">
        <f>IF(AND(referentes!U902&lt;&gt;"",          referentes!U902&lt;&gt;96321,    referentes!U902&lt;&gt;96222            ),(referentes!W902),"")</f>
        <v/>
      </c>
      <c r="Z906" s="188">
        <f>referentes!S902</f>
        <v>48425</v>
      </c>
      <c r="AB906">
        <v>900</v>
      </c>
      <c r="AC906">
        <f t="shared" si="42"/>
        <v>0</v>
      </c>
      <c r="AD906">
        <f t="shared" si="43"/>
        <v>1130</v>
      </c>
      <c r="AE906" t="str">
        <f t="shared" si="44"/>
        <v>X</v>
      </c>
    </row>
    <row r="907" spans="18:31" x14ac:dyDescent="0.2">
      <c r="R907" t="str">
        <f>IF(AND(referentes!S510&lt;&gt;""    ),(referentes!W510),"")</f>
        <v>Las Quintas-1</v>
      </c>
      <c r="Y907" s="188" t="str">
        <f>IF(AND(referentes!U903&lt;&gt;"",          referentes!U903&lt;&gt;96321,    referentes!U903&lt;&gt;96222            ),(referentes!W903),"")</f>
        <v/>
      </c>
      <c r="Z907" s="188">
        <f>referentes!S903</f>
        <v>45266</v>
      </c>
      <c r="AB907">
        <v>901</v>
      </c>
      <c r="AC907">
        <f t="shared" si="42"/>
        <v>0</v>
      </c>
      <c r="AD907">
        <f t="shared" si="43"/>
        <v>1130</v>
      </c>
      <c r="AE907" t="str">
        <f t="shared" si="44"/>
        <v>X</v>
      </c>
    </row>
    <row r="908" spans="18:31" x14ac:dyDescent="0.2">
      <c r="R908" t="str">
        <f>IF(AND(referentes!S550&lt;&gt;""    ),(referentes!W550),"")</f>
        <v>Parcela Play</v>
      </c>
      <c r="Y908" s="188" t="str">
        <f>IF(AND(referentes!U904&lt;&gt;"",          referentes!U904&lt;&gt;96321,    referentes!U904&lt;&gt;96222            ),(referentes!W904),"")</f>
        <v/>
      </c>
      <c r="Z908" s="188">
        <f>referentes!S904</f>
        <v>48399</v>
      </c>
      <c r="AB908">
        <v>902</v>
      </c>
      <c r="AC908">
        <f t="shared" si="42"/>
        <v>0</v>
      </c>
      <c r="AD908">
        <f t="shared" si="43"/>
        <v>1130</v>
      </c>
      <c r="AE908" t="str">
        <f t="shared" si="44"/>
        <v>X</v>
      </c>
    </row>
    <row r="909" spans="18:31" x14ac:dyDescent="0.2">
      <c r="R909" t="str">
        <f>IF(AND(referentes!S552&lt;&gt;""    ),(referentes!W552),"")</f>
        <v>Parcela Pulumana 1</v>
      </c>
      <c r="Y909" s="188" t="str">
        <f>IF(AND(referentes!U905&lt;&gt;"",          referentes!U905&lt;&gt;96321,    referentes!U905&lt;&gt;96222            ),(referentes!W905),"")</f>
        <v/>
      </c>
      <c r="Z909" s="188">
        <f>referentes!S905</f>
        <v>48866</v>
      </c>
      <c r="AB909">
        <v>903</v>
      </c>
      <c r="AC909">
        <f t="shared" si="42"/>
        <v>0</v>
      </c>
      <c r="AD909">
        <f t="shared" si="43"/>
        <v>1130</v>
      </c>
      <c r="AE909" t="str">
        <f t="shared" si="44"/>
        <v>X</v>
      </c>
    </row>
    <row r="910" spans="18:31" x14ac:dyDescent="0.2">
      <c r="R910" t="str">
        <f>IF(AND(referentes!S573&lt;&gt;""    ),(referentes!W573),"")</f>
        <v>Punta Cerro -5</v>
      </c>
      <c r="Y910" s="188" t="str">
        <f>IF(AND(referentes!U906&lt;&gt;"",          referentes!U906&lt;&gt;96321,    referentes!U906&lt;&gt;96222            ),(referentes!W906),"")</f>
        <v/>
      </c>
      <c r="Z910" s="188">
        <f>referentes!S906</f>
        <v>45394</v>
      </c>
      <c r="AB910">
        <v>904</v>
      </c>
      <c r="AC910">
        <f t="shared" si="42"/>
        <v>0</v>
      </c>
      <c r="AD910">
        <f t="shared" si="43"/>
        <v>1130</v>
      </c>
      <c r="AE910" t="str">
        <f t="shared" si="44"/>
        <v>X</v>
      </c>
    </row>
    <row r="911" spans="18:31" x14ac:dyDescent="0.2">
      <c r="R911" t="str">
        <f>IF(AND(referentes!S629&lt;&gt;""    ),(referentes!W629),"")</f>
        <v>Sevillano -1</v>
      </c>
      <c r="Y911" s="188" t="str">
        <f>IF(AND(referentes!U907&lt;&gt;"",          referentes!U907&lt;&gt;96321,    referentes!U907&lt;&gt;96222            ),(referentes!W907),"")</f>
        <v/>
      </c>
      <c r="Z911" s="188">
        <f>referentes!S907</f>
        <v>44549</v>
      </c>
      <c r="AB911">
        <v>905</v>
      </c>
      <c r="AC911">
        <f t="shared" si="42"/>
        <v>0</v>
      </c>
      <c r="AD911">
        <f t="shared" si="43"/>
        <v>1130</v>
      </c>
      <c r="AE911" t="str">
        <f t="shared" si="44"/>
        <v>X</v>
      </c>
    </row>
    <row r="912" spans="18:31" x14ac:dyDescent="0.2">
      <c r="R912" t="str">
        <f>IF(AND(referentes!S644&lt;&gt;""    ),(referentes!W644),"")</f>
        <v>Totumo Oriental</v>
      </c>
      <c r="Y912" s="188" t="str">
        <f>IF(AND(referentes!U908&lt;&gt;"",          referentes!U908&lt;&gt;96321,    referentes!U908&lt;&gt;96222            ),(referentes!W908),"")</f>
        <v/>
      </c>
      <c r="Z912" s="188">
        <f>referentes!S908</f>
        <v>44545</v>
      </c>
      <c r="AB912">
        <v>906</v>
      </c>
      <c r="AC912">
        <f t="shared" si="42"/>
        <v>0</v>
      </c>
      <c r="AD912">
        <f t="shared" si="43"/>
        <v>1130</v>
      </c>
      <c r="AE912" t="str">
        <f t="shared" si="44"/>
        <v>X</v>
      </c>
    </row>
    <row r="913" spans="18:31" x14ac:dyDescent="0.2">
      <c r="R913" t="str">
        <f>IF(AND(referentes!S649&lt;&gt;""    ),(referentes!W649),"")</f>
        <v>Tumaco -1</v>
      </c>
      <c r="Y913" s="188" t="str">
        <f>IF(AND(referentes!U909&lt;&gt;"",          referentes!U909&lt;&gt;96321,    referentes!U909&lt;&gt;96222            ),(referentes!W909),"")</f>
        <v/>
      </c>
      <c r="Z913" s="188">
        <f>referentes!S909</f>
        <v>44514</v>
      </c>
      <c r="AB913">
        <v>907</v>
      </c>
      <c r="AC913">
        <f t="shared" si="42"/>
        <v>0</v>
      </c>
      <c r="AD913">
        <f t="shared" si="43"/>
        <v>1130</v>
      </c>
      <c r="AE913" t="str">
        <f t="shared" si="44"/>
        <v>X</v>
      </c>
    </row>
    <row r="914" spans="18:31" x14ac:dyDescent="0.2">
      <c r="R914" t="str">
        <f>IF(AND(referentes!S672&lt;&gt;""    ),(referentes!W672),"")</f>
        <v>Arroyo Pacho Desembocadura</v>
      </c>
      <c r="Y914" s="188" t="str">
        <f>IF(AND(referentes!U910&lt;&gt;"",          referentes!U910&lt;&gt;96321,    referentes!U910&lt;&gt;96222            ),(referentes!W910),"")</f>
        <v/>
      </c>
      <c r="Z914" s="188">
        <f>referentes!S910</f>
        <v>44556</v>
      </c>
      <c r="AB914">
        <v>908</v>
      </c>
      <c r="AC914">
        <f t="shared" si="42"/>
        <v>0</v>
      </c>
      <c r="AD914">
        <f t="shared" si="43"/>
        <v>1130</v>
      </c>
      <c r="AE914" t="str">
        <f t="shared" si="44"/>
        <v>X</v>
      </c>
    </row>
    <row r="915" spans="18:31" x14ac:dyDescent="0.2">
      <c r="R915" t="str">
        <f>IF(AND(referentes!S676&lt;&gt;""    ),(referentes!W676),"")</f>
        <v>BOCANA TAPAGE</v>
      </c>
      <c r="Y915" s="188" t="str">
        <f>IF(AND(referentes!U911&lt;&gt;"",          referentes!U911&lt;&gt;96321,    referentes!U911&lt;&gt;96222            ),(referentes!W911),"")</f>
        <v/>
      </c>
      <c r="Z915" s="188">
        <f>referentes!S911</f>
        <v>44418</v>
      </c>
      <c r="AB915">
        <v>909</v>
      </c>
      <c r="AC915">
        <f t="shared" si="42"/>
        <v>0</v>
      </c>
      <c r="AD915">
        <f t="shared" si="43"/>
        <v>1130</v>
      </c>
      <c r="AE915" t="str">
        <f t="shared" si="44"/>
        <v>X</v>
      </c>
    </row>
    <row r="916" spans="18:31" x14ac:dyDescent="0.2">
      <c r="R916" t="str">
        <f>IF(AND(referentes!S678&lt;&gt;""    ),(referentes!W678),"")</f>
        <v>Bahia Barbacoas</v>
      </c>
      <c r="Y916" s="188" t="str">
        <f>IF(AND(referentes!U912&lt;&gt;"",          referentes!U912&lt;&gt;96321,    referentes!U912&lt;&gt;96222            ),(referentes!W912),"")</f>
        <v/>
      </c>
      <c r="Z916" s="188">
        <f>referentes!S912</f>
        <v>41491</v>
      </c>
      <c r="AB916">
        <v>910</v>
      </c>
      <c r="AC916">
        <f t="shared" si="42"/>
        <v>0</v>
      </c>
      <c r="AD916">
        <f t="shared" si="43"/>
        <v>1130</v>
      </c>
      <c r="AE916" t="str">
        <f t="shared" si="44"/>
        <v>X</v>
      </c>
    </row>
    <row r="917" spans="18:31" x14ac:dyDescent="0.2">
      <c r="R917" t="str">
        <f>IF(AND(referentes!S679&lt;&gt;""    ),(referentes!W679),"")</f>
        <v>Bahía Burrera</v>
      </c>
      <c r="Y917" s="188" t="str">
        <f>IF(AND(referentes!U913&lt;&gt;"",          referentes!U913&lt;&gt;96321,    referentes!U913&lt;&gt;96222            ),(referentes!W913),"")</f>
        <v/>
      </c>
      <c r="Z917" s="188">
        <f>referentes!S913</f>
        <v>44486</v>
      </c>
      <c r="AB917">
        <v>911</v>
      </c>
      <c r="AC917">
        <f t="shared" si="42"/>
        <v>0</v>
      </c>
      <c r="AD917">
        <f t="shared" si="43"/>
        <v>1130</v>
      </c>
      <c r="AE917" t="str">
        <f t="shared" si="44"/>
        <v>X</v>
      </c>
    </row>
    <row r="918" spans="18:31" x14ac:dyDescent="0.2">
      <c r="R918" t="str">
        <f>IF(AND(referentes!S680&lt;&gt;""    ),(referentes!W680),"")</f>
        <v>Bahía Coco Grande</v>
      </c>
      <c r="Y918" s="188" t="str">
        <f>IF(AND(referentes!U914&lt;&gt;"",          referentes!U914&lt;&gt;96321,    referentes!U914&lt;&gt;96222            ),(referentes!W914),"")</f>
        <v/>
      </c>
      <c r="Z918" s="188">
        <f>referentes!S914</f>
        <v>44499</v>
      </c>
      <c r="AB918">
        <v>912</v>
      </c>
      <c r="AC918">
        <f t="shared" si="42"/>
        <v>0</v>
      </c>
      <c r="AD918">
        <f t="shared" si="43"/>
        <v>1130</v>
      </c>
      <c r="AE918" t="str">
        <f t="shared" si="44"/>
        <v>X</v>
      </c>
    </row>
    <row r="919" spans="18:31" x14ac:dyDescent="0.2">
      <c r="R919" t="str">
        <f>IF(AND(referentes!S683&lt;&gt;""    ),(referentes!W683),"")</f>
        <v>Bahía La Paila</v>
      </c>
      <c r="Y919" s="188" t="str">
        <f>IF(AND(referentes!U915&lt;&gt;"",          referentes!U915&lt;&gt;96321,    referentes!U915&lt;&gt;96222            ),(referentes!W915),"")</f>
        <v/>
      </c>
      <c r="Z919" s="188">
        <f>referentes!S915</f>
        <v>45845</v>
      </c>
      <c r="AB919">
        <v>913</v>
      </c>
      <c r="AC919">
        <f t="shared" si="42"/>
        <v>0</v>
      </c>
      <c r="AD919">
        <f t="shared" si="43"/>
        <v>1130</v>
      </c>
      <c r="AE919" t="str">
        <f t="shared" si="44"/>
        <v>X</v>
      </c>
    </row>
    <row r="920" spans="18:31" x14ac:dyDescent="0.2">
      <c r="R920" t="str">
        <f>IF(AND(referentes!S685&lt;&gt;""    ),(referentes!W685),"")</f>
        <v>Bahía de Barbacoas</v>
      </c>
      <c r="Y920" s="188" t="str">
        <f>IF(AND(referentes!U916&lt;&gt;"",          referentes!U916&lt;&gt;96321,    referentes!U916&lt;&gt;96222            ),(referentes!W916),"")</f>
        <v>Santa Catalina Borde</v>
      </c>
      <c r="Z920" s="188">
        <f>referentes!S916</f>
        <v>55344</v>
      </c>
      <c r="AB920">
        <v>914</v>
      </c>
      <c r="AC920">
        <f t="shared" si="42"/>
        <v>0</v>
      </c>
      <c r="AD920">
        <f t="shared" si="43"/>
        <v>1130</v>
      </c>
      <c r="AE920" t="str">
        <f t="shared" si="44"/>
        <v>X</v>
      </c>
    </row>
    <row r="921" spans="18:31" x14ac:dyDescent="0.2">
      <c r="R921" t="str">
        <f>IF(AND(referentes!S753&lt;&gt;""    ),(referentes!W753),"")</f>
        <v>Cienaga Manzanillo</v>
      </c>
      <c r="Y921" s="188" t="str">
        <f>IF(AND(referentes!U917&lt;&gt;"",          referentes!U917&lt;&gt;96321,    referentes!U917&lt;&gt;96222            ),(referentes!W917),"")</f>
        <v>Santa Catalina Cuenca</v>
      </c>
      <c r="Z921" s="188">
        <f>referentes!S917</f>
        <v>55343</v>
      </c>
      <c r="AB921">
        <v>915</v>
      </c>
      <c r="AC921" t="str">
        <f t="shared" si="42"/>
        <v>Santa Catalina Borde</v>
      </c>
      <c r="AD921">
        <f t="shared" si="43"/>
        <v>915</v>
      </c>
      <c r="AE921" t="str">
        <f t="shared" si="44"/>
        <v>X</v>
      </c>
    </row>
    <row r="922" spans="18:31" x14ac:dyDescent="0.2">
      <c r="R922" t="str">
        <f>IF(AND(referentes!S754&lt;&gt;""    ),(referentes!W754),"")</f>
        <v>Cienaga Mestizo</v>
      </c>
      <c r="Y922" s="188" t="str">
        <f>IF(AND(referentes!U918&lt;&gt;"",          referentes!U918&lt;&gt;96321,    referentes!U918&lt;&gt;96222            ),(referentes!W918),"")</f>
        <v/>
      </c>
      <c r="Z922" s="188">
        <f>referentes!S918</f>
        <v>45501</v>
      </c>
      <c r="AB922">
        <v>916</v>
      </c>
      <c r="AC922" t="str">
        <f t="shared" si="42"/>
        <v>Santa Catalina Cuenca</v>
      </c>
      <c r="AD922">
        <f t="shared" si="43"/>
        <v>916</v>
      </c>
      <c r="AE922" t="str">
        <f t="shared" si="44"/>
        <v>X</v>
      </c>
    </row>
    <row r="923" spans="18:31" x14ac:dyDescent="0.2">
      <c r="R923" t="str">
        <f>IF(AND(referentes!S755&lt;&gt;""    ),(referentes!W755),"")</f>
        <v>Cienaga Ostional</v>
      </c>
      <c r="Y923" s="188" t="str">
        <f>IF(AND(referentes!U919&lt;&gt;"",          referentes!U919&lt;&gt;96321,    referentes!U919&lt;&gt;96222            ),(referentes!W919),"")</f>
        <v/>
      </c>
      <c r="Z923" s="188">
        <f>referentes!S919</f>
        <v>40996</v>
      </c>
      <c r="AB923">
        <v>917</v>
      </c>
      <c r="AC923">
        <f t="shared" si="42"/>
        <v>0</v>
      </c>
      <c r="AD923">
        <f t="shared" si="43"/>
        <v>1130</v>
      </c>
      <c r="AE923" t="str">
        <f t="shared" si="44"/>
        <v>X</v>
      </c>
    </row>
    <row r="924" spans="18:31" x14ac:dyDescent="0.2">
      <c r="R924" t="str">
        <f>IF(AND(referentes!S759&lt;&gt;""    ),(referentes!W759),"")</f>
        <v>Ciénaga El Picón</v>
      </c>
      <c r="Y924" s="188" t="str">
        <f>IF(AND(referentes!U920&lt;&gt;"",          referentes!U920&lt;&gt;96321,    referentes!U920&lt;&gt;96222            ),(referentes!W920),"")</f>
        <v/>
      </c>
      <c r="Z924" s="188">
        <f>referentes!S920</f>
        <v>41471</v>
      </c>
      <c r="AB924">
        <v>918</v>
      </c>
      <c r="AC924">
        <f t="shared" si="42"/>
        <v>0</v>
      </c>
      <c r="AD924">
        <f t="shared" si="43"/>
        <v>1130</v>
      </c>
      <c r="AE924" t="str">
        <f t="shared" si="44"/>
        <v>X</v>
      </c>
    </row>
    <row r="925" spans="18:31" x14ac:dyDescent="0.2">
      <c r="R925" t="str">
        <f>IF(AND(referentes!S771&lt;&gt;""    ),(referentes!W771),"")</f>
        <v>Costa Verde</v>
      </c>
      <c r="Y925" s="188" t="str">
        <f>IF(AND(referentes!U921&lt;&gt;"",          referentes!U921&lt;&gt;96321,    referentes!U921&lt;&gt;96222            ),(referentes!W921),"")</f>
        <v/>
      </c>
      <c r="Z925" s="188">
        <f>referentes!S921</f>
        <v>41478</v>
      </c>
      <c r="AB925">
        <v>919</v>
      </c>
      <c r="AC925">
        <f t="shared" si="42"/>
        <v>0</v>
      </c>
      <c r="AD925">
        <f t="shared" si="43"/>
        <v>1130</v>
      </c>
      <c r="AE925" t="str">
        <f t="shared" si="44"/>
        <v>X</v>
      </c>
    </row>
    <row r="926" spans="18:31" x14ac:dyDescent="0.2">
      <c r="R926" t="str">
        <f>IF(AND(referentes!S795&lt;&gt;""    ),(referentes!W795),"")</f>
        <v>Estero Zapallo</v>
      </c>
      <c r="Y926" s="188" t="str">
        <f>IF(AND(referentes!U922&lt;&gt;"",          referentes!U922&lt;&gt;96321,    referentes!U922&lt;&gt;96222            ),(referentes!W922),"")</f>
        <v/>
      </c>
      <c r="Z926" s="188">
        <f>referentes!S922</f>
        <v>41484</v>
      </c>
      <c r="AB926">
        <v>920</v>
      </c>
      <c r="AC926">
        <f t="shared" si="42"/>
        <v>0</v>
      </c>
      <c r="AD926">
        <f t="shared" si="43"/>
        <v>1130</v>
      </c>
      <c r="AE926" t="str">
        <f t="shared" si="44"/>
        <v>X</v>
      </c>
    </row>
    <row r="927" spans="18:31" x14ac:dyDescent="0.2">
      <c r="R927" t="str">
        <f>IF(AND(referentes!S801&lt;&gt;""    ),(referentes!W801),"")</f>
        <v>Guadualito</v>
      </c>
      <c r="Y927" s="188" t="str">
        <f>IF(AND(referentes!U923&lt;&gt;"",          referentes!U923&lt;&gt;96321,    referentes!U923&lt;&gt;96222            ),(referentes!W923),"")</f>
        <v/>
      </c>
      <c r="Z927" s="188">
        <f>referentes!S923</f>
        <v>45399</v>
      </c>
      <c r="AB927">
        <v>921</v>
      </c>
      <c r="AC927">
        <f t="shared" si="42"/>
        <v>0</v>
      </c>
      <c r="AD927">
        <f t="shared" si="43"/>
        <v>1130</v>
      </c>
      <c r="AE927" t="str">
        <f t="shared" si="44"/>
        <v>X</v>
      </c>
    </row>
    <row r="928" spans="18:31" x14ac:dyDescent="0.2">
      <c r="R928" t="str">
        <f>IF(AND(referentes!S808&lt;&gt;""    ),(referentes!W808),"")</f>
        <v>Jhon Mangrove borde</v>
      </c>
      <c r="Y928" s="188" t="str">
        <f>IF(AND(referentes!U924&lt;&gt;"",          referentes!U924&lt;&gt;96321,    referentes!U924&lt;&gt;96222            ),(referentes!W924),"")</f>
        <v/>
      </c>
      <c r="Z928" s="188">
        <f>referentes!S924</f>
        <v>45421</v>
      </c>
      <c r="AB928">
        <v>922</v>
      </c>
      <c r="AC928">
        <f t="shared" si="42"/>
        <v>0</v>
      </c>
      <c r="AD928">
        <f t="shared" si="43"/>
        <v>1130</v>
      </c>
      <c r="AE928" t="str">
        <f t="shared" si="44"/>
        <v>X</v>
      </c>
    </row>
    <row r="929" spans="18:31" x14ac:dyDescent="0.2">
      <c r="R929" t="str">
        <f>IF(AND(referentes!S815&lt;&gt;""    ),(referentes!W815),"")</f>
        <v>La Boquilla</v>
      </c>
      <c r="Y929" s="188" t="str">
        <f>IF(AND(referentes!U925&lt;&gt;"",          referentes!U925&lt;&gt;96321,    referentes!U925&lt;&gt;96222            ),(referentes!W925),"")</f>
        <v/>
      </c>
      <c r="Z929" s="188">
        <f>referentes!S925</f>
        <v>45829</v>
      </c>
      <c r="AB929">
        <v>923</v>
      </c>
      <c r="AC929">
        <f t="shared" si="42"/>
        <v>0</v>
      </c>
      <c r="AD929">
        <f t="shared" si="43"/>
        <v>1130</v>
      </c>
      <c r="AE929" t="str">
        <f t="shared" si="44"/>
        <v>X</v>
      </c>
    </row>
    <row r="930" spans="18:31" x14ac:dyDescent="0.2">
      <c r="R930" t="str">
        <f>IF(AND(referentes!S816&lt;&gt;""    ),(referentes!W816),"")</f>
        <v>La Calle</v>
      </c>
      <c r="Y930" s="188" t="str">
        <f>IF(AND(referentes!U926&lt;&gt;"",          referentes!U926&lt;&gt;96321,    referentes!U926&lt;&gt;96222            ),(referentes!W926),"")</f>
        <v/>
      </c>
      <c r="Z930" s="188">
        <f>referentes!S926</f>
        <v>45256</v>
      </c>
      <c r="AB930">
        <v>924</v>
      </c>
      <c r="AC930">
        <f t="shared" si="42"/>
        <v>0</v>
      </c>
      <c r="AD930">
        <f t="shared" si="43"/>
        <v>1130</v>
      </c>
      <c r="AE930" t="str">
        <f t="shared" si="44"/>
        <v>X</v>
      </c>
    </row>
    <row r="931" spans="18:31" x14ac:dyDescent="0.2">
      <c r="R931" t="str">
        <f>IF(AND(referentes!S823&lt;&gt;""    ),(referentes!W823),"")</f>
        <v>La Virgen Sur</v>
      </c>
      <c r="Y931" s="188" t="str">
        <f>IF(AND(referentes!U927&lt;&gt;"",          referentes!U927&lt;&gt;96321,    referentes!U927&lt;&gt;96222            ),(referentes!W927),"")</f>
        <v/>
      </c>
      <c r="Z931" s="188">
        <f>referentes!S927</f>
        <v>45510</v>
      </c>
      <c r="AB931">
        <v>925</v>
      </c>
      <c r="AC931">
        <f t="shared" si="42"/>
        <v>0</v>
      </c>
      <c r="AD931">
        <f t="shared" si="43"/>
        <v>1130</v>
      </c>
      <c r="AE931" t="str">
        <f t="shared" si="44"/>
        <v>X</v>
      </c>
    </row>
    <row r="932" spans="18:31" x14ac:dyDescent="0.2">
      <c r="R932" t="str">
        <f>IF(AND(referentes!S824&lt;&gt;""    ),(referentes!W824),"")</f>
        <v>La Zona</v>
      </c>
      <c r="Y932" s="188" t="str">
        <f>IF(AND(referentes!U928&lt;&gt;"",          referentes!U928&lt;&gt;96321,    referentes!U928&lt;&gt;96222            ),(referentes!W928),"")</f>
        <v/>
      </c>
      <c r="Z932" s="188">
        <f>referentes!S928</f>
        <v>48761</v>
      </c>
      <c r="AB932">
        <v>926</v>
      </c>
      <c r="AC932">
        <f t="shared" si="42"/>
        <v>0</v>
      </c>
      <c r="AD932">
        <f t="shared" si="43"/>
        <v>1130</v>
      </c>
      <c r="AE932" t="str">
        <f t="shared" si="44"/>
        <v>X</v>
      </c>
    </row>
    <row r="933" spans="18:31" x14ac:dyDescent="0.2">
      <c r="R933" t="str">
        <f>IF(AND(referentes!S825&lt;&gt;""    ),(referentes!W825),"")</f>
        <v>La Zona</v>
      </c>
      <c r="Y933" s="188" t="str">
        <f>IF(AND(referentes!U929&lt;&gt;"",          referentes!U929&lt;&gt;96321,    referentes!U929&lt;&gt;96222            ),(referentes!W929),"")</f>
        <v/>
      </c>
      <c r="Z933" s="188">
        <f>referentes!S929</f>
        <v>41146</v>
      </c>
      <c r="AB933">
        <v>927</v>
      </c>
      <c r="AC933">
        <f t="shared" si="42"/>
        <v>0</v>
      </c>
      <c r="AD933">
        <f t="shared" si="43"/>
        <v>1130</v>
      </c>
      <c r="AE933" t="str">
        <f t="shared" si="44"/>
        <v>X</v>
      </c>
    </row>
    <row r="934" spans="18:31" x14ac:dyDescent="0.2">
      <c r="R934" t="str">
        <f>IF(AND(referentes!S826&lt;&gt;""    ),(referentes!W826),"")</f>
        <v>Lagartero</v>
      </c>
      <c r="Y934" s="188" t="str">
        <f>IF(AND(referentes!U930&lt;&gt;"",          referentes!U930&lt;&gt;96321,    referentes!U930&lt;&gt;96222            ),(referentes!W930),"")</f>
        <v/>
      </c>
      <c r="Z934" s="188">
        <f>referentes!S930</f>
        <v>45156</v>
      </c>
      <c r="AB934">
        <v>928</v>
      </c>
      <c r="AC934">
        <f t="shared" si="42"/>
        <v>0</v>
      </c>
      <c r="AD934">
        <f t="shared" si="43"/>
        <v>1130</v>
      </c>
      <c r="AE934" t="str">
        <f t="shared" si="44"/>
        <v>X</v>
      </c>
    </row>
    <row r="935" spans="18:31" x14ac:dyDescent="0.2">
      <c r="R935" t="str">
        <f>IF(AND(referentes!S832&lt;&gt;""    ),(referentes!W832),"")</f>
        <v>Las Quintas</v>
      </c>
      <c r="Y935" s="188" t="str">
        <f>IF(AND(referentes!U931&lt;&gt;"",          referentes!U931&lt;&gt;96321,    referentes!U931&lt;&gt;96222            ),(referentes!W931),"")</f>
        <v/>
      </c>
      <c r="Z935" s="188">
        <f>referentes!S931</f>
        <v>44626</v>
      </c>
      <c r="AB935">
        <v>929</v>
      </c>
      <c r="AC935">
        <f t="shared" si="42"/>
        <v>0</v>
      </c>
      <c r="AD935">
        <f t="shared" si="43"/>
        <v>1130</v>
      </c>
      <c r="AE935" t="str">
        <f t="shared" si="44"/>
        <v>X</v>
      </c>
    </row>
    <row r="936" spans="18:31" x14ac:dyDescent="0.2">
      <c r="R936" t="str">
        <f>IF(AND(referentes!S850&lt;&gt;""    ),(referentes!W850),"")</f>
        <v>Musichi Salida Parche SO</v>
      </c>
      <c r="Y936" s="188" t="str">
        <f>IF(AND(referentes!U932&lt;&gt;"",          referentes!U932&lt;&gt;96321,    referentes!U932&lt;&gt;96222            ),(referentes!W932),"")</f>
        <v/>
      </c>
      <c r="Z936" s="188">
        <f>referentes!S932</f>
        <v>45838</v>
      </c>
      <c r="AB936">
        <v>930</v>
      </c>
      <c r="AC936">
        <f t="shared" si="42"/>
        <v>0</v>
      </c>
      <c r="AD936">
        <f t="shared" si="43"/>
        <v>1130</v>
      </c>
      <c r="AE936" t="str">
        <f t="shared" si="44"/>
        <v>X</v>
      </c>
    </row>
    <row r="937" spans="18:31" x14ac:dyDescent="0.2">
      <c r="R937" t="str">
        <f>IF(AND(referentes!S853&lt;&gt;""    ),(referentes!W853),"")</f>
        <v>Old Town Borde</v>
      </c>
      <c r="Y937" s="188" t="str">
        <f>IF(AND(referentes!U933&lt;&gt;"",          referentes!U933&lt;&gt;96321,    referentes!U933&lt;&gt;96222            ),(referentes!W933),"")</f>
        <v/>
      </c>
      <c r="Z937" s="188">
        <f>referentes!S933</f>
        <v>48522</v>
      </c>
      <c r="AB937">
        <v>931</v>
      </c>
      <c r="AC937">
        <f t="shared" si="42"/>
        <v>0</v>
      </c>
      <c r="AD937">
        <f t="shared" si="43"/>
        <v>1130</v>
      </c>
      <c r="AE937" t="str">
        <f t="shared" si="44"/>
        <v>X</v>
      </c>
    </row>
    <row r="938" spans="18:31" x14ac:dyDescent="0.2">
      <c r="R938" t="str">
        <f>IF(AND(referentes!S870&lt;&gt;""    ),(referentes!W870),"")</f>
        <v xml:space="preserve">Puerto España </v>
      </c>
      <c r="Y938" s="188" t="str">
        <f>IF(AND(referentes!U934&lt;&gt;"",          referentes!U934&lt;&gt;96321,    referentes!U934&lt;&gt;96222            ),(referentes!W934),"")</f>
        <v/>
      </c>
      <c r="Z938" s="188">
        <f>referentes!S934</f>
        <v>45102</v>
      </c>
      <c r="AB938">
        <v>932</v>
      </c>
      <c r="AC938">
        <f t="shared" si="42"/>
        <v>0</v>
      </c>
      <c r="AD938">
        <f t="shared" si="43"/>
        <v>1130</v>
      </c>
      <c r="AE938" t="str">
        <f t="shared" si="44"/>
        <v>X</v>
      </c>
    </row>
    <row r="939" spans="18:31" x14ac:dyDescent="0.2">
      <c r="R939" t="str">
        <f>IF(AND(referentes!S878&lt;&gt;""    ),(referentes!W878),"")</f>
        <v>Punta Yarumal</v>
      </c>
      <c r="Y939" s="188" t="str">
        <f>IF(AND(referentes!U935&lt;&gt;"",          referentes!U935&lt;&gt;96321,    referentes!U935&lt;&gt;96222            ),(referentes!W935),"")</f>
        <v/>
      </c>
      <c r="Z939" s="188">
        <f>referentes!S935</f>
        <v>44258</v>
      </c>
      <c r="AB939">
        <v>933</v>
      </c>
      <c r="AC939">
        <f t="shared" si="42"/>
        <v>0</v>
      </c>
      <c r="AD939">
        <f t="shared" si="43"/>
        <v>1130</v>
      </c>
      <c r="AE939" t="str">
        <f t="shared" si="44"/>
        <v>X</v>
      </c>
    </row>
    <row r="940" spans="18:31" x14ac:dyDescent="0.2">
      <c r="R940" t="str">
        <f>IF(AND(referentes!S879&lt;&gt;""    ),(referentes!W879),"")</f>
        <v>Punta de Coco</v>
      </c>
      <c r="Y940" s="188" t="str">
        <f>IF(AND(referentes!U936&lt;&gt;"",          referentes!U936&lt;&gt;96321,    referentes!U936&lt;&gt;96222            ),(referentes!W936),"")</f>
        <v/>
      </c>
      <c r="Z940" s="188">
        <f>referentes!S936</f>
        <v>41966</v>
      </c>
      <c r="AB940">
        <v>934</v>
      </c>
      <c r="AC940">
        <f t="shared" si="42"/>
        <v>0</v>
      </c>
      <c r="AD940">
        <f t="shared" si="43"/>
        <v>1130</v>
      </c>
      <c r="AE940" t="str">
        <f t="shared" si="44"/>
        <v>X</v>
      </c>
    </row>
    <row r="941" spans="18:31" x14ac:dyDescent="0.2">
      <c r="R941" t="str">
        <f>IF(AND(referentes!S894&lt;&gt;""    ),(referentes!W894),"")</f>
        <v xml:space="preserve">Rio toribio desembocadura - Margen norte </v>
      </c>
      <c r="Y941" s="188" t="str">
        <f>IF(AND(referentes!U937&lt;&gt;"",          referentes!U937&lt;&gt;96321,    referentes!U937&lt;&gt;96222            ),(referentes!W937),"")</f>
        <v/>
      </c>
      <c r="Z941" s="188">
        <f>referentes!S937</f>
        <v>43444</v>
      </c>
      <c r="AB941">
        <v>935</v>
      </c>
      <c r="AC941">
        <f t="shared" si="42"/>
        <v>0</v>
      </c>
      <c r="AD941">
        <f t="shared" si="43"/>
        <v>1130</v>
      </c>
      <c r="AE941" t="str">
        <f t="shared" si="44"/>
        <v>X</v>
      </c>
    </row>
    <row r="942" spans="18:31" x14ac:dyDescent="0.2">
      <c r="R942" t="str">
        <f>IF(AND(referentes!S895&lt;&gt;""    ),(referentes!W895),"")</f>
        <v xml:space="preserve">Rio toribio desembocadura - Margen norte </v>
      </c>
      <c r="Y942" s="188" t="str">
        <f>IF(AND(referentes!U938&lt;&gt;"",          referentes!U938&lt;&gt;96321,    referentes!U938&lt;&gt;96222            ),(referentes!W938),"")</f>
        <v/>
      </c>
      <c r="Z942" s="188">
        <f>referentes!S938</f>
        <v>2110</v>
      </c>
      <c r="AB942">
        <v>936</v>
      </c>
      <c r="AC942">
        <f t="shared" si="42"/>
        <v>0</v>
      </c>
      <c r="AD942">
        <f t="shared" si="43"/>
        <v>1130</v>
      </c>
      <c r="AE942" t="str">
        <f t="shared" si="44"/>
        <v>X</v>
      </c>
    </row>
    <row r="943" spans="18:31" x14ac:dyDescent="0.2">
      <c r="R943" t="str">
        <f>IF(AND(referentes!S899&lt;&gt;""    ),(referentes!W899),"")</f>
        <v>Río Damaquiel.</v>
      </c>
      <c r="Y943" s="188" t="str">
        <f>IF(AND(referentes!U939&lt;&gt;"",          referentes!U939&lt;&gt;96321,    referentes!U939&lt;&gt;96222            ),(referentes!W939),"")</f>
        <v/>
      </c>
      <c r="Z943" s="188">
        <f>referentes!S939</f>
        <v>2111</v>
      </c>
      <c r="AB943">
        <v>937</v>
      </c>
      <c r="AC943">
        <f t="shared" si="42"/>
        <v>0</v>
      </c>
      <c r="AD943">
        <f t="shared" si="43"/>
        <v>1130</v>
      </c>
      <c r="AE943" t="str">
        <f t="shared" si="44"/>
        <v>X</v>
      </c>
    </row>
    <row r="944" spans="18:31" x14ac:dyDescent="0.2">
      <c r="R944" t="str">
        <f>IF(AND(referentes!S933&lt;&gt;""    ),(referentes!W933),"")</f>
        <v>Yerbasal</v>
      </c>
      <c r="Y944" s="188" t="str">
        <f>IF(AND(referentes!U940&lt;&gt;"",          referentes!U940&lt;&gt;96321,    referentes!U940&lt;&gt;96222            ),(referentes!W940),"")</f>
        <v/>
      </c>
      <c r="Z944" s="188">
        <f>referentes!S940</f>
        <v>2112</v>
      </c>
      <c r="AB944">
        <v>938</v>
      </c>
      <c r="AC944">
        <f t="shared" si="42"/>
        <v>0</v>
      </c>
      <c r="AD944">
        <f t="shared" si="43"/>
        <v>1130</v>
      </c>
      <c r="AE944" t="str">
        <f t="shared" si="44"/>
        <v>X</v>
      </c>
    </row>
    <row r="945" spans="18:31" x14ac:dyDescent="0.2">
      <c r="R945" t="str">
        <f>IF(AND(referentes!S948&lt;&gt;""    ),(referentes!W948),"")</f>
        <v>Sin Zonificación</v>
      </c>
      <c r="Y945" s="188" t="str">
        <f>IF(AND(referentes!U941&lt;&gt;"",          referentes!U941&lt;&gt;96321,    referentes!U941&lt;&gt;96222            ),(referentes!W941),"")</f>
        <v/>
      </c>
      <c r="Z945" s="188">
        <f>referentes!S941</f>
        <v>55952</v>
      </c>
      <c r="AB945">
        <v>939</v>
      </c>
      <c r="AC945">
        <f t="shared" si="42"/>
        <v>0</v>
      </c>
      <c r="AD945">
        <f t="shared" si="43"/>
        <v>1130</v>
      </c>
      <c r="AE945" t="str">
        <f t="shared" si="44"/>
        <v>X</v>
      </c>
    </row>
    <row r="946" spans="18:31" x14ac:dyDescent="0.2">
      <c r="R946" t="str">
        <f>IF(AND(referentes!S949&lt;&gt;""    ),(referentes!W949),"")</f>
        <v>Sin Zonificación</v>
      </c>
      <c r="Y946" s="188" t="str">
        <f>IF(AND(referentes!U942&lt;&gt;"",          referentes!U942&lt;&gt;96321,    referentes!U942&lt;&gt;96222            ),(referentes!W942),"")</f>
        <v/>
      </c>
      <c r="Z946" s="188">
        <f>referentes!S942</f>
        <v>45262</v>
      </c>
      <c r="AB946">
        <v>940</v>
      </c>
      <c r="AC946">
        <f t="shared" si="42"/>
        <v>0</v>
      </c>
      <c r="AD946">
        <f t="shared" si="43"/>
        <v>1130</v>
      </c>
      <c r="AE946" t="str">
        <f t="shared" si="44"/>
        <v>X</v>
      </c>
    </row>
    <row r="947" spans="18:31" x14ac:dyDescent="0.2">
      <c r="R947" t="str">
        <f>IF(AND(referentes!S951&lt;&gt;""    ),(referentes!W951),"")</f>
        <v>Sin Zonificación</v>
      </c>
      <c r="Y947" s="188" t="str">
        <f>IF(AND(referentes!U943&lt;&gt;"",          referentes!U943&lt;&gt;96321,    referentes!U943&lt;&gt;96222            ),(referentes!W943),"")</f>
        <v/>
      </c>
      <c r="Z947" s="188">
        <f>referentes!S943</f>
        <v>42105</v>
      </c>
      <c r="AB947">
        <v>941</v>
      </c>
      <c r="AC947">
        <f t="shared" si="42"/>
        <v>0</v>
      </c>
      <c r="AD947">
        <f t="shared" si="43"/>
        <v>1130</v>
      </c>
      <c r="AE947" t="str">
        <f t="shared" si="44"/>
        <v>X</v>
      </c>
    </row>
    <row r="948" spans="18:31" x14ac:dyDescent="0.2">
      <c r="R948" t="str">
        <f>IF(AND(referentes!S952&lt;&gt;""    ),(referentes!W952),"")</f>
        <v>Sin Zonificación</v>
      </c>
      <c r="Y948" s="188" t="str">
        <f>IF(AND(referentes!U944&lt;&gt;"",          referentes!U944&lt;&gt;96321,    referentes!U944&lt;&gt;96222            ),(referentes!W944),"")</f>
        <v/>
      </c>
      <c r="Z948" s="188">
        <f>referentes!S944</f>
        <v>40969</v>
      </c>
      <c r="AB948">
        <v>942</v>
      </c>
      <c r="AC948">
        <f t="shared" si="42"/>
        <v>0</v>
      </c>
      <c r="AD948">
        <f t="shared" si="43"/>
        <v>1130</v>
      </c>
      <c r="AE948" t="str">
        <f t="shared" si="44"/>
        <v>X</v>
      </c>
    </row>
    <row r="949" spans="18:31" x14ac:dyDescent="0.2">
      <c r="R949" t="str">
        <f>IF(AND(referentes!S979&lt;&gt;""    ),(referentes!W979),"")</f>
        <v>Zona de Preservación</v>
      </c>
      <c r="Y949" s="188" t="str">
        <f>IF(AND(referentes!U945&lt;&gt;"",          referentes!U945&lt;&gt;96321,    referentes!U945&lt;&gt;96222            ),(referentes!W945),"")</f>
        <v/>
      </c>
      <c r="Z949" s="188">
        <f>referentes!S945</f>
        <v>40977</v>
      </c>
      <c r="AB949">
        <v>943</v>
      </c>
      <c r="AC949">
        <f t="shared" si="42"/>
        <v>0</v>
      </c>
      <c r="AD949">
        <f t="shared" si="43"/>
        <v>1130</v>
      </c>
      <c r="AE949" t="str">
        <f t="shared" si="44"/>
        <v>X</v>
      </c>
    </row>
    <row r="950" spans="18:31" x14ac:dyDescent="0.2">
      <c r="R950" t="str">
        <f>IF(AND(referentes!S980&lt;&gt;""    ),(referentes!W980),"")</f>
        <v>Zona de Preservación</v>
      </c>
      <c r="Y950" s="188" t="str">
        <f>IF(AND(referentes!U946&lt;&gt;"",          referentes!U946&lt;&gt;96321,    referentes!U946&lt;&gt;96222            ),(referentes!W946),"")</f>
        <v/>
      </c>
      <c r="Z950" s="188">
        <f>referentes!S946</f>
        <v>40991</v>
      </c>
      <c r="AB950">
        <v>944</v>
      </c>
      <c r="AC950">
        <f t="shared" si="42"/>
        <v>0</v>
      </c>
      <c r="AD950">
        <f t="shared" si="43"/>
        <v>1130</v>
      </c>
      <c r="AE950" t="str">
        <f t="shared" si="44"/>
        <v>X</v>
      </c>
    </row>
    <row r="951" spans="18:31" x14ac:dyDescent="0.2">
      <c r="R951" t="str">
        <f>IF(AND(referentes!S981&lt;&gt;""    ),(referentes!W981),"")</f>
        <v>Zona de Preservación</v>
      </c>
      <c r="Y951" s="188" t="str">
        <f>IF(AND(referentes!U947&lt;&gt;"",          referentes!U947&lt;&gt;96321,    referentes!U947&lt;&gt;96222            ),(referentes!W947),"")</f>
        <v/>
      </c>
      <c r="Z951" s="188">
        <f>referentes!S947</f>
        <v>40999</v>
      </c>
      <c r="AB951">
        <v>945</v>
      </c>
      <c r="AC951">
        <f t="shared" si="42"/>
        <v>0</v>
      </c>
      <c r="AD951">
        <f t="shared" si="43"/>
        <v>1130</v>
      </c>
      <c r="AE951" t="str">
        <f t="shared" si="44"/>
        <v>X</v>
      </c>
    </row>
    <row r="952" spans="18:31" x14ac:dyDescent="0.2">
      <c r="R952" t="str">
        <f>IF(AND(referentes!S982&lt;&gt;""    ),(referentes!W982),"")</f>
        <v>Zona de Preservación</v>
      </c>
      <c r="Y952" s="188" t="str">
        <f>IF(AND(referentes!U948&lt;&gt;"",          referentes!U948&lt;&gt;96321,    referentes!U948&lt;&gt;96222            ),(referentes!W948),"")</f>
        <v/>
      </c>
      <c r="Z952" s="188">
        <f>referentes!S948</f>
        <v>41002</v>
      </c>
      <c r="AB952">
        <v>946</v>
      </c>
      <c r="AC952">
        <f t="shared" si="42"/>
        <v>0</v>
      </c>
      <c r="AD952">
        <f t="shared" si="43"/>
        <v>1130</v>
      </c>
      <c r="AE952" t="str">
        <f t="shared" si="44"/>
        <v>X</v>
      </c>
    </row>
    <row r="953" spans="18:31" x14ac:dyDescent="0.2">
      <c r="R953" t="str">
        <f>IF(AND(referentes!S1046&lt;&gt;""    ),(referentes!W1046),"")</f>
        <v>Zona de Preservación</v>
      </c>
      <c r="Y953" s="188" t="str">
        <f>IF(AND(referentes!U949&lt;&gt;"",          referentes!U949&lt;&gt;96321,    referentes!U949&lt;&gt;96222            ),(referentes!W949),"")</f>
        <v/>
      </c>
      <c r="Z953" s="188">
        <f>referentes!S949</f>
        <v>42315</v>
      </c>
      <c r="AB953">
        <v>947</v>
      </c>
      <c r="AC953">
        <f t="shared" si="42"/>
        <v>0</v>
      </c>
      <c r="AD953">
        <f t="shared" si="43"/>
        <v>1130</v>
      </c>
      <c r="AE953" t="str">
        <f t="shared" si="44"/>
        <v>X</v>
      </c>
    </row>
    <row r="954" spans="18:31" x14ac:dyDescent="0.2">
      <c r="R954" t="str">
        <f>IF(AND(referentes!S1070&lt;&gt;""    ),(referentes!W1070),"")</f>
        <v>Zona de Recuperación</v>
      </c>
      <c r="Y954" s="188" t="str">
        <f>IF(AND(referentes!U950&lt;&gt;"",          referentes!U950&lt;&gt;96321,    referentes!U950&lt;&gt;96222            ),(referentes!W950),"")</f>
        <v/>
      </c>
      <c r="Z954" s="188">
        <f>referentes!S950</f>
        <v>42393</v>
      </c>
      <c r="AB954">
        <v>948</v>
      </c>
      <c r="AC954">
        <f t="shared" si="42"/>
        <v>0</v>
      </c>
      <c r="AD954">
        <f t="shared" si="43"/>
        <v>1130</v>
      </c>
      <c r="AE954" t="str">
        <f t="shared" si="44"/>
        <v>X</v>
      </c>
    </row>
    <row r="955" spans="18:31" x14ac:dyDescent="0.2">
      <c r="R955" t="str">
        <f>IF(AND(referentes!S1074&lt;&gt;""    ),(referentes!W1074),"")</f>
        <v>Zona de Recuperación</v>
      </c>
      <c r="Y955" s="188" t="str">
        <f>IF(AND(referentes!U951&lt;&gt;"",          referentes!U951&lt;&gt;96321,    referentes!U951&lt;&gt;96222            ),(referentes!W951),"")</f>
        <v/>
      </c>
      <c r="Z955" s="188">
        <f>referentes!S951</f>
        <v>48865</v>
      </c>
      <c r="AB955">
        <v>949</v>
      </c>
      <c r="AC955">
        <f t="shared" si="42"/>
        <v>0</v>
      </c>
      <c r="AD955">
        <f t="shared" si="43"/>
        <v>1130</v>
      </c>
      <c r="AE955" t="str">
        <f t="shared" si="44"/>
        <v>X</v>
      </c>
    </row>
    <row r="956" spans="18:31" x14ac:dyDescent="0.2">
      <c r="R956" t="str">
        <f>IF(AND(referentes!S1075&lt;&gt;""    ),(referentes!W1075),"")</f>
        <v>Zona de Recuperación</v>
      </c>
      <c r="Y956" s="188" t="str">
        <f>IF(AND(referentes!U952&lt;&gt;"",          referentes!U952&lt;&gt;96321,    referentes!U952&lt;&gt;96222            ),(referentes!W952),"")</f>
        <v/>
      </c>
      <c r="Z956" s="188">
        <f>referentes!S952</f>
        <v>43443</v>
      </c>
      <c r="AB956">
        <v>950</v>
      </c>
      <c r="AC956">
        <f t="shared" si="42"/>
        <v>0</v>
      </c>
      <c r="AD956">
        <f t="shared" si="43"/>
        <v>1130</v>
      </c>
      <c r="AE956" t="str">
        <f t="shared" si="44"/>
        <v>X</v>
      </c>
    </row>
    <row r="957" spans="18:31" x14ac:dyDescent="0.2">
      <c r="R957" t="str">
        <f>IF(AND(referentes!S1076&lt;&gt;""    ),(referentes!W1076),"")</f>
        <v>Zona de Recuperación</v>
      </c>
      <c r="Y957" s="188" t="str">
        <f>IF(AND(referentes!U953&lt;&gt;"",          referentes!U953&lt;&gt;96321,    referentes!U953&lt;&gt;96222            ),(referentes!W953),"")</f>
        <v/>
      </c>
      <c r="Z957" s="188">
        <f>referentes!S953</f>
        <v>48411</v>
      </c>
      <c r="AB957">
        <v>951</v>
      </c>
      <c r="AC957">
        <f t="shared" si="42"/>
        <v>0</v>
      </c>
      <c r="AD957">
        <f t="shared" si="43"/>
        <v>1130</v>
      </c>
      <c r="AE957" t="str">
        <f t="shared" si="44"/>
        <v>X</v>
      </c>
    </row>
    <row r="958" spans="18:31" x14ac:dyDescent="0.2">
      <c r="R958" t="str">
        <f>IF(AND(referentes!S1077&lt;&gt;""    ),(referentes!W1077),"")</f>
        <v>Zona de Recuperación</v>
      </c>
      <c r="Y958" s="188" t="str">
        <f>IF(AND(referentes!U954&lt;&gt;"",          referentes!U954&lt;&gt;96321,    referentes!U954&lt;&gt;96222            ),(referentes!W954),"")</f>
        <v/>
      </c>
      <c r="Z958" s="188">
        <f>referentes!S954</f>
        <v>45868</v>
      </c>
      <c r="AB958">
        <v>952</v>
      </c>
      <c r="AC958">
        <f t="shared" si="42"/>
        <v>0</v>
      </c>
      <c r="AD958">
        <f t="shared" si="43"/>
        <v>1130</v>
      </c>
      <c r="AE958" t="str">
        <f t="shared" si="44"/>
        <v>X</v>
      </c>
    </row>
    <row r="959" spans="18:31" x14ac:dyDescent="0.2">
      <c r="R959" t="str">
        <f>IF(AND(referentes!S1086&lt;&gt;""    ),(referentes!W1086),"")</f>
        <v>Zona de Recuperación</v>
      </c>
      <c r="Y959" s="188" t="str">
        <f>IF(AND(referentes!U955&lt;&gt;"",          referentes!U955&lt;&gt;96321,    referentes!U955&lt;&gt;96222            ),(referentes!W955),"")</f>
        <v/>
      </c>
      <c r="Z959" s="188">
        <f>referentes!S955</f>
        <v>48412</v>
      </c>
      <c r="AB959">
        <v>953</v>
      </c>
      <c r="AC959">
        <f t="shared" si="42"/>
        <v>0</v>
      </c>
      <c r="AD959">
        <f t="shared" si="43"/>
        <v>1130</v>
      </c>
      <c r="AE959" t="str">
        <f t="shared" si="44"/>
        <v>X</v>
      </c>
    </row>
    <row r="960" spans="18:31" x14ac:dyDescent="0.2">
      <c r="R960" t="str">
        <f>IF(AND(referentes!S1112&lt;&gt;""    ),(referentes!W1112),"")</f>
        <v>Zona de Recuperación</v>
      </c>
      <c r="Y960" s="188" t="str">
        <f>IF(AND(referentes!U956&lt;&gt;"",          referentes!U956&lt;&gt;96321,    referentes!U956&lt;&gt;96222            ),(referentes!W956),"")</f>
        <v/>
      </c>
      <c r="Z960" s="188">
        <f>referentes!S956</f>
        <v>45869</v>
      </c>
      <c r="AB960">
        <v>954</v>
      </c>
      <c r="AC960">
        <f t="shared" si="42"/>
        <v>0</v>
      </c>
      <c r="AD960">
        <f t="shared" si="43"/>
        <v>1130</v>
      </c>
      <c r="AE960" t="str">
        <f t="shared" si="44"/>
        <v>X</v>
      </c>
    </row>
    <row r="961" spans="18:31" x14ac:dyDescent="0.2">
      <c r="R961" t="str">
        <f>IF(AND(referentes!S1150&lt;&gt;""    ),(referentes!W1150),"")</f>
        <v>Zona de Uso Sostenible</v>
      </c>
      <c r="Y961" s="188" t="str">
        <f>IF(AND(referentes!U957&lt;&gt;"",          referentes!U957&lt;&gt;96321,    referentes!U957&lt;&gt;96222            ),(referentes!W957),"")</f>
        <v/>
      </c>
      <c r="Z961" s="188">
        <f>referentes!S957</f>
        <v>48413</v>
      </c>
      <c r="AB961">
        <v>955</v>
      </c>
      <c r="AC961">
        <f t="shared" si="42"/>
        <v>0</v>
      </c>
      <c r="AD961">
        <f t="shared" si="43"/>
        <v>1130</v>
      </c>
      <c r="AE961" t="str">
        <f t="shared" si="44"/>
        <v>X</v>
      </c>
    </row>
    <row r="962" spans="18:31" x14ac:dyDescent="0.2">
      <c r="R962" t="str">
        <f>IF(AND(referentes!S1170&lt;&gt;""    ),(referentes!W1170),"")</f>
        <v>Zona de Uso Sostenible</v>
      </c>
      <c r="Y962" s="188" t="str">
        <f>IF(AND(referentes!U958&lt;&gt;"",          referentes!U958&lt;&gt;96321,    referentes!U958&lt;&gt;96222            ),(referentes!W958),"")</f>
        <v/>
      </c>
      <c r="Z962" s="188">
        <f>referentes!S958</f>
        <v>48415</v>
      </c>
      <c r="AB962">
        <v>956</v>
      </c>
      <c r="AC962">
        <f t="shared" si="42"/>
        <v>0</v>
      </c>
      <c r="AD962">
        <f t="shared" si="43"/>
        <v>1130</v>
      </c>
      <c r="AE962" t="str">
        <f t="shared" si="44"/>
        <v>X</v>
      </c>
    </row>
    <row r="963" spans="18:31" x14ac:dyDescent="0.2">
      <c r="R963" t="str">
        <f>IF(AND(referentes!S1235&lt;&gt;""    ),(referentes!W1235),"")</f>
        <v/>
      </c>
      <c r="Y963" s="188" t="str">
        <f>IF(AND(referentes!U959&lt;&gt;"",          referentes!U959&lt;&gt;96321,    referentes!U959&lt;&gt;96222            ),(referentes!W959),"")</f>
        <v/>
      </c>
      <c r="Z963" s="188">
        <f>referentes!S959</f>
        <v>45871</v>
      </c>
      <c r="AB963">
        <v>957</v>
      </c>
      <c r="AC963">
        <f t="shared" si="42"/>
        <v>0</v>
      </c>
      <c r="AD963">
        <f t="shared" si="43"/>
        <v>1130</v>
      </c>
      <c r="AE963" t="str">
        <f t="shared" si="44"/>
        <v>X</v>
      </c>
    </row>
    <row r="964" spans="18:31" x14ac:dyDescent="0.2">
      <c r="R964" t="str">
        <f>IF(AND(referentes!S1242&lt;&gt;""    ),(referentes!W1242),"")</f>
        <v/>
      </c>
      <c r="Y964" s="188" t="str">
        <f>IF(AND(referentes!U960&lt;&gt;"",          referentes!U960&lt;&gt;96321,    referentes!U960&lt;&gt;96222            ),(referentes!W960),"")</f>
        <v/>
      </c>
      <c r="Z964" s="188">
        <f>referentes!S960</f>
        <v>45872</v>
      </c>
      <c r="AB964">
        <v>958</v>
      </c>
      <c r="AC964">
        <f t="shared" si="42"/>
        <v>0</v>
      </c>
      <c r="AD964">
        <f t="shared" si="43"/>
        <v>1130</v>
      </c>
      <c r="AE964" t="str">
        <f t="shared" si="44"/>
        <v>X</v>
      </c>
    </row>
    <row r="965" spans="18:31" x14ac:dyDescent="0.2">
      <c r="R965" t="str">
        <f>IF(AND(referentes!S1244&lt;&gt;""    ),(referentes!W1244),"")</f>
        <v/>
      </c>
      <c r="Y965" s="188" t="str">
        <f>IF(AND(referentes!U961&lt;&gt;"",          referentes!U961&lt;&gt;96321,    referentes!U961&lt;&gt;96222            ),(referentes!W961),"")</f>
        <v/>
      </c>
      <c r="Z965" s="188">
        <f>referentes!S961</f>
        <v>45870</v>
      </c>
      <c r="AB965">
        <v>959</v>
      </c>
      <c r="AC965">
        <f t="shared" si="42"/>
        <v>0</v>
      </c>
      <c r="AD965">
        <f t="shared" si="43"/>
        <v>1130</v>
      </c>
      <c r="AE965" t="str">
        <f t="shared" si="44"/>
        <v>X</v>
      </c>
    </row>
    <row r="966" spans="18:31" x14ac:dyDescent="0.2">
      <c r="R966" t="str">
        <f>IF(AND(referentes!S1247&lt;&gt;""    ),(referentes!W1247),"")</f>
        <v/>
      </c>
      <c r="Y966" s="188" t="str">
        <f>IF(AND(referentes!U962&lt;&gt;"",          referentes!U962&lt;&gt;96321,    referentes!U962&lt;&gt;96222            ),(referentes!W962),"")</f>
        <v/>
      </c>
      <c r="Z966" s="188">
        <f>referentes!S962</f>
        <v>55946</v>
      </c>
      <c r="AB966">
        <v>960</v>
      </c>
      <c r="AC966">
        <f t="shared" si="42"/>
        <v>0</v>
      </c>
      <c r="AD966">
        <f t="shared" si="43"/>
        <v>1130</v>
      </c>
      <c r="AE966" t="str">
        <f t="shared" si="44"/>
        <v>X</v>
      </c>
    </row>
    <row r="967" spans="18:31" x14ac:dyDescent="0.2">
      <c r="R967" t="str">
        <f>IF(AND(referentes!S1253&lt;&gt;""    ),(referentes!W1253),"")</f>
        <v/>
      </c>
      <c r="Y967" s="188" t="str">
        <f>IF(AND(referentes!U963&lt;&gt;"",          referentes!U963&lt;&gt;96321,    referentes!U963&lt;&gt;96222            ),(referentes!W963),"")</f>
        <v/>
      </c>
      <c r="Z967" s="188">
        <f>referentes!S963</f>
        <v>55947</v>
      </c>
      <c r="AB967">
        <v>961</v>
      </c>
      <c r="AC967">
        <f t="shared" si="42"/>
        <v>0</v>
      </c>
      <c r="AD967">
        <f t="shared" si="43"/>
        <v>1130</v>
      </c>
      <c r="AE967" t="str">
        <f t="shared" si="44"/>
        <v>X</v>
      </c>
    </row>
    <row r="968" spans="18:31" x14ac:dyDescent="0.2">
      <c r="R968" t="str">
        <f>IF(AND(referentes!S1256&lt;&gt;""    ),(referentes!W1256),"")</f>
        <v/>
      </c>
      <c r="Y968" s="188" t="str">
        <f>IF(AND(referentes!U964&lt;&gt;"",          referentes!U964&lt;&gt;96321,    referentes!U964&lt;&gt;96222            ),(referentes!W964),"")</f>
        <v/>
      </c>
      <c r="Z968" s="188">
        <f>referentes!S964</f>
        <v>56550</v>
      </c>
      <c r="AB968">
        <v>962</v>
      </c>
      <c r="AC968">
        <f t="shared" ref="AC968:AC1031" si="45">IF(Y967="",0,Y967)</f>
        <v>0</v>
      </c>
      <c r="AD968">
        <f t="shared" ref="AD968:AD1031" si="46">IF(AC968=0,MAX($AB$7:$AB$1135)+1,AB968)</f>
        <v>1130</v>
      </c>
      <c r="AE968" t="str">
        <f t="shared" ref="AE968:AE1031" si="47">IFERROR(VLOOKUP(SMALL($AD$7:$AD$1135,AB968),$AB$7:$AD$1135,2,FALSE),"X")</f>
        <v>X</v>
      </c>
    </row>
    <row r="969" spans="18:31" x14ac:dyDescent="0.2">
      <c r="R969" t="str">
        <f>IF(AND(referentes!S243&lt;&gt;""    ),(referentes!W243),"")</f>
        <v>Sanquianga I</v>
      </c>
      <c r="Y969" s="188" t="str">
        <f>IF(AND(referentes!U965&lt;&gt;"",          referentes!U965&lt;&gt;96321,    referentes!U965&lt;&gt;96222            ),(referentes!W965),"")</f>
        <v/>
      </c>
      <c r="Z969" s="188">
        <f>referentes!S965</f>
        <v>55948</v>
      </c>
      <c r="AB969">
        <v>963</v>
      </c>
      <c r="AC969">
        <f t="shared" si="45"/>
        <v>0</v>
      </c>
      <c r="AD969">
        <f t="shared" si="46"/>
        <v>1130</v>
      </c>
      <c r="AE969" t="str">
        <f t="shared" si="47"/>
        <v>X</v>
      </c>
    </row>
    <row r="970" spans="18:31" x14ac:dyDescent="0.2">
      <c r="R970" t="str">
        <f>IF(AND(referentes!S246&lt;&gt;""    ),(referentes!W246),"")</f>
        <v>Santa Rita</v>
      </c>
      <c r="Y970" s="188" t="str">
        <f>IF(AND(referentes!U966&lt;&gt;"",          referentes!U966&lt;&gt;96321,    referentes!U966&lt;&gt;96222            ),(referentes!W966),"")</f>
        <v/>
      </c>
      <c r="Z970" s="188">
        <f>referentes!S966</f>
        <v>55954</v>
      </c>
      <c r="AB970">
        <v>964</v>
      </c>
      <c r="AC970">
        <f t="shared" si="45"/>
        <v>0</v>
      </c>
      <c r="AD970">
        <f t="shared" si="46"/>
        <v>1130</v>
      </c>
      <c r="AE970" t="str">
        <f t="shared" si="47"/>
        <v>X</v>
      </c>
    </row>
    <row r="971" spans="18:31" x14ac:dyDescent="0.2">
      <c r="R971" t="str">
        <f>IF(AND(referentes!S259&lt;&gt;""    ),(referentes!W259),"")</f>
        <v>Tayrona</v>
      </c>
      <c r="Y971" s="188" t="str">
        <f>IF(AND(referentes!U967&lt;&gt;"",          referentes!U967&lt;&gt;96321,    referentes!U967&lt;&gt;96222            ),(referentes!W967),"")</f>
        <v/>
      </c>
      <c r="Z971" s="188">
        <f>referentes!S967</f>
        <v>55955</v>
      </c>
      <c r="AB971">
        <v>965</v>
      </c>
      <c r="AC971">
        <f t="shared" si="45"/>
        <v>0</v>
      </c>
      <c r="AD971">
        <f t="shared" si="46"/>
        <v>1130</v>
      </c>
      <c r="AE971" t="str">
        <f t="shared" si="47"/>
        <v>X</v>
      </c>
    </row>
    <row r="972" spans="18:31" x14ac:dyDescent="0.2">
      <c r="R972" t="str">
        <f>IF(AND(referentes!S264&lt;&gt;""    ),(referentes!W264),"")</f>
        <v>Traspasadero</v>
      </c>
      <c r="Y972" s="188" t="str">
        <f>IF(AND(referentes!U968&lt;&gt;"",          referentes!U968&lt;&gt;96321,    referentes!U968&lt;&gt;96222            ),(referentes!W968),"")</f>
        <v/>
      </c>
      <c r="Z972" s="188">
        <f>referentes!S968</f>
        <v>55956</v>
      </c>
      <c r="AB972">
        <v>966</v>
      </c>
      <c r="AC972">
        <f t="shared" si="45"/>
        <v>0</v>
      </c>
      <c r="AD972">
        <f t="shared" si="46"/>
        <v>1130</v>
      </c>
      <c r="AE972" t="str">
        <f t="shared" si="47"/>
        <v>X</v>
      </c>
    </row>
    <row r="973" spans="18:31" x14ac:dyDescent="0.2">
      <c r="R973" t="str">
        <f>IF(AND(referentes!S288&lt;&gt;""    ),(referentes!W288),"")</f>
        <v>Arroyo Pacho</v>
      </c>
      <c r="Y973" s="188" t="str">
        <f>IF(AND(referentes!U969&lt;&gt;"",          referentes!U969&lt;&gt;96321,    referentes!U969&lt;&gt;96222            ),(referentes!W969),"")</f>
        <v/>
      </c>
      <c r="Z973" s="188">
        <f>referentes!S969</f>
        <v>48398</v>
      </c>
      <c r="AB973">
        <v>967</v>
      </c>
      <c r="AC973">
        <f t="shared" si="45"/>
        <v>0</v>
      </c>
      <c r="AD973">
        <f t="shared" si="46"/>
        <v>1130</v>
      </c>
      <c r="AE973" t="str">
        <f t="shared" si="47"/>
        <v>X</v>
      </c>
    </row>
    <row r="974" spans="18:31" x14ac:dyDescent="0.2">
      <c r="R974" t="str">
        <f>IF(AND(referentes!S295&lt;&gt;""    ),(referentes!W295),"")</f>
        <v>BOQUILLA-1</v>
      </c>
      <c r="Y974" s="188" t="str">
        <f>IF(AND(referentes!U970&lt;&gt;"",          referentes!U970&lt;&gt;96321,    referentes!U970&lt;&gt;96222            ),(referentes!W970),"")</f>
        <v/>
      </c>
      <c r="Z974" s="188">
        <f>referentes!S970</f>
        <v>48421</v>
      </c>
      <c r="AB974">
        <v>968</v>
      </c>
      <c r="AC974">
        <f t="shared" si="45"/>
        <v>0</v>
      </c>
      <c r="AD974">
        <f t="shared" si="46"/>
        <v>1130</v>
      </c>
      <c r="AE974" t="str">
        <f t="shared" si="47"/>
        <v>X</v>
      </c>
    </row>
    <row r="975" spans="18:31" x14ac:dyDescent="0.2">
      <c r="R975" t="str">
        <f>IF(AND(referentes!S332&lt;&gt;""    ),(referentes!W332),"")</f>
        <v>Bocon</v>
      </c>
      <c r="Y975" s="188" t="str">
        <f>IF(AND(referentes!U971&lt;&gt;"",          referentes!U971&lt;&gt;96321,    referentes!U971&lt;&gt;96222            ),(referentes!W971),"")</f>
        <v/>
      </c>
      <c r="Z975" s="188">
        <f>referentes!S971</f>
        <v>48407</v>
      </c>
      <c r="AB975">
        <v>969</v>
      </c>
      <c r="AC975">
        <f t="shared" si="45"/>
        <v>0</v>
      </c>
      <c r="AD975">
        <f t="shared" si="46"/>
        <v>1130</v>
      </c>
      <c r="AE975" t="str">
        <f t="shared" si="47"/>
        <v>X</v>
      </c>
    </row>
    <row r="976" spans="18:31" x14ac:dyDescent="0.2">
      <c r="R976" t="str">
        <f>IF(AND(referentes!S338&lt;&gt;""    ),(referentes!W338),"")</f>
        <v>Buno-1</v>
      </c>
      <c r="Y976" s="188" t="str">
        <f>IF(AND(referentes!U972&lt;&gt;"",          referentes!U972&lt;&gt;96321,    referentes!U972&lt;&gt;96222            ),(referentes!W972),"")</f>
        <v/>
      </c>
      <c r="Z976" s="188">
        <f>referentes!S972</f>
        <v>48408</v>
      </c>
      <c r="AB976">
        <v>970</v>
      </c>
      <c r="AC976">
        <f t="shared" si="45"/>
        <v>0</v>
      </c>
      <c r="AD976">
        <f t="shared" si="46"/>
        <v>1130</v>
      </c>
      <c r="AE976" t="str">
        <f t="shared" si="47"/>
        <v>X</v>
      </c>
    </row>
    <row r="977" spans="18:31" x14ac:dyDescent="0.2">
      <c r="R977" t="str">
        <f>IF(AND(referentes!S341&lt;&gt;""    ),(referentes!W341),"")</f>
        <v>Buritaca 2</v>
      </c>
      <c r="Y977" s="188" t="str">
        <f>IF(AND(referentes!U973&lt;&gt;"",          referentes!U973&lt;&gt;96321,    referentes!U973&lt;&gt;96222            ),(referentes!W973),"")</f>
        <v/>
      </c>
      <c r="Z977" s="188">
        <f>referentes!S973</f>
        <v>48409</v>
      </c>
      <c r="AB977">
        <v>971</v>
      </c>
      <c r="AC977">
        <f t="shared" si="45"/>
        <v>0</v>
      </c>
      <c r="AD977">
        <f t="shared" si="46"/>
        <v>1130</v>
      </c>
      <c r="AE977" t="str">
        <f t="shared" si="47"/>
        <v>X</v>
      </c>
    </row>
    <row r="978" spans="18:31" x14ac:dyDescent="0.2">
      <c r="R978" t="str">
        <f>IF(AND(referentes!S365&lt;&gt;""    ),(referentes!W365),"")</f>
        <v>Caño Grande -3</v>
      </c>
      <c r="Y978" s="188" t="str">
        <f>IF(AND(referentes!U974&lt;&gt;"",          referentes!U974&lt;&gt;96321,    referentes!U974&lt;&gt;96222            ),(referentes!W974),"")</f>
        <v/>
      </c>
      <c r="Z978" s="188">
        <f>referentes!S974</f>
        <v>48410</v>
      </c>
      <c r="AB978">
        <v>972</v>
      </c>
      <c r="AC978">
        <f t="shared" si="45"/>
        <v>0</v>
      </c>
      <c r="AD978">
        <f t="shared" si="46"/>
        <v>1130</v>
      </c>
      <c r="AE978" t="str">
        <f t="shared" si="47"/>
        <v>X</v>
      </c>
    </row>
    <row r="979" spans="18:31" x14ac:dyDescent="0.2">
      <c r="R979" t="str">
        <f>IF(AND(referentes!S436&lt;&gt;""    ),(referentes!W436),"")</f>
        <v>EC_Parche SO</v>
      </c>
      <c r="Y979" s="188" t="str">
        <f>IF(AND(referentes!U975&lt;&gt;"",          referentes!U975&lt;&gt;96321,    referentes!U975&lt;&gt;96222            ),(referentes!W975),"")</f>
        <v/>
      </c>
      <c r="Z979" s="188">
        <f>referentes!S975</f>
        <v>41843</v>
      </c>
      <c r="AB979">
        <v>973</v>
      </c>
      <c r="AC979">
        <f t="shared" si="45"/>
        <v>0</v>
      </c>
      <c r="AD979">
        <f t="shared" si="46"/>
        <v>1130</v>
      </c>
      <c r="AE979" t="str">
        <f t="shared" si="47"/>
        <v>X</v>
      </c>
    </row>
    <row r="980" spans="18:31" x14ac:dyDescent="0.2">
      <c r="R980" t="str">
        <f>IF(AND(referentes!S438&lt;&gt;""    ),(referentes!W438),"")</f>
        <v>E_La Virgen</v>
      </c>
      <c r="Y980" s="188" t="str">
        <f>IF(AND(referentes!U976&lt;&gt;"",          referentes!U976&lt;&gt;96321,    referentes!U976&lt;&gt;96222            ),(referentes!W976),"")</f>
        <v/>
      </c>
      <c r="Z980" s="188">
        <f>referentes!S976</f>
        <v>45166</v>
      </c>
      <c r="AB980">
        <v>974</v>
      </c>
      <c r="AC980">
        <f t="shared" si="45"/>
        <v>0</v>
      </c>
      <c r="AD980">
        <f t="shared" si="46"/>
        <v>1130</v>
      </c>
      <c r="AE980" t="str">
        <f t="shared" si="47"/>
        <v>X</v>
      </c>
    </row>
    <row r="981" spans="18:31" x14ac:dyDescent="0.2">
      <c r="R981" t="str">
        <f>IF(AND(referentes!S444&lt;&gt;""    ),(referentes!W444),"")</f>
        <v>El Muerto</v>
      </c>
      <c r="Y981" s="188" t="str">
        <f>IF(AND(referentes!U977&lt;&gt;"",          referentes!U977&lt;&gt;96321,    referentes!U977&lt;&gt;96222            ),(referentes!W977),"")</f>
        <v/>
      </c>
      <c r="Z981" s="188">
        <f>referentes!S977</f>
        <v>45255</v>
      </c>
      <c r="AB981">
        <v>975</v>
      </c>
      <c r="AC981">
        <f t="shared" si="45"/>
        <v>0</v>
      </c>
      <c r="AD981">
        <f t="shared" si="46"/>
        <v>1130</v>
      </c>
      <c r="AE981" t="str">
        <f t="shared" si="47"/>
        <v>X</v>
      </c>
    </row>
    <row r="982" spans="18:31" x14ac:dyDescent="0.2">
      <c r="R982" t="str">
        <f>IF(AND(referentes!S445&lt;&gt;""    ),(referentes!W445),"")</f>
        <v>Ensenada Miquitos</v>
      </c>
      <c r="Y982" s="188" t="str">
        <f>IF(AND(referentes!U978&lt;&gt;"",          referentes!U978&lt;&gt;96321,    referentes!U978&lt;&gt;96222            ),(referentes!W978),"")</f>
        <v/>
      </c>
      <c r="Z982" s="188">
        <f>referentes!S978</f>
        <v>41961</v>
      </c>
      <c r="AB982">
        <v>976</v>
      </c>
      <c r="AC982">
        <f t="shared" si="45"/>
        <v>0</v>
      </c>
      <c r="AD982">
        <f t="shared" si="46"/>
        <v>1130</v>
      </c>
      <c r="AE982" t="str">
        <f t="shared" si="47"/>
        <v>X</v>
      </c>
    </row>
    <row r="983" spans="18:31" x14ac:dyDescent="0.2">
      <c r="R983" t="str">
        <f>IF(AND(referentes!S446&lt;&gt;""    ),(referentes!W446),"")</f>
        <v>Ensenada Tribuga -1</v>
      </c>
      <c r="Y983" s="188" t="str">
        <f>IF(AND(referentes!U979&lt;&gt;"",          referentes!U979&lt;&gt;96321,    referentes!U979&lt;&gt;96222            ),(referentes!W979),"")</f>
        <v/>
      </c>
      <c r="Z983" s="188">
        <f>referentes!S979</f>
        <v>41965</v>
      </c>
      <c r="AB983">
        <v>977</v>
      </c>
      <c r="AC983">
        <f t="shared" si="45"/>
        <v>0</v>
      </c>
      <c r="AD983">
        <f t="shared" si="46"/>
        <v>1130</v>
      </c>
      <c r="AE983" t="str">
        <f t="shared" si="47"/>
        <v>X</v>
      </c>
    </row>
    <row r="984" spans="18:31" x14ac:dyDescent="0.2">
      <c r="R984" t="str">
        <f>IF(AND(referentes!S449&lt;&gt;""    ),(referentes!W449),"")</f>
        <v>Ensenada de Rionegro.-1</v>
      </c>
      <c r="Y984" s="188" t="str">
        <f>IF(AND(referentes!U980&lt;&gt;"",          referentes!U980&lt;&gt;96321,    referentes!U980&lt;&gt;96222            ),(referentes!W980),"")</f>
        <v/>
      </c>
      <c r="Z984" s="188">
        <f>referentes!S980</f>
        <v>41969</v>
      </c>
      <c r="AB984">
        <v>978</v>
      </c>
      <c r="AC984">
        <f t="shared" si="45"/>
        <v>0</v>
      </c>
      <c r="AD984">
        <f t="shared" si="46"/>
        <v>1130</v>
      </c>
      <c r="AE984" t="str">
        <f t="shared" si="47"/>
        <v>X</v>
      </c>
    </row>
    <row r="985" spans="18:31" x14ac:dyDescent="0.2">
      <c r="R985" t="str">
        <f>IF(AND(referentes!S452&lt;&gt;""    ),(referentes!W452),"")</f>
        <v>Ensenada de los Muertos-2</v>
      </c>
      <c r="Y985" s="188" t="str">
        <f>IF(AND(referentes!U981&lt;&gt;"",          referentes!U981&lt;&gt;96321,    referentes!U981&lt;&gt;96222            ),(referentes!W981),"")</f>
        <v/>
      </c>
      <c r="Z985" s="188">
        <f>referentes!S981</f>
        <v>44997</v>
      </c>
      <c r="AB985">
        <v>979</v>
      </c>
      <c r="AC985">
        <f t="shared" si="45"/>
        <v>0</v>
      </c>
      <c r="AD985">
        <f t="shared" si="46"/>
        <v>1130</v>
      </c>
      <c r="AE985" t="str">
        <f t="shared" si="47"/>
        <v>X</v>
      </c>
    </row>
    <row r="986" spans="18:31" x14ac:dyDescent="0.2">
      <c r="R986" t="str">
        <f>IF(AND(referentes!S557&lt;&gt;""    ),(referentes!W557),"")</f>
        <v>Playa OBREGON_AQUIROBA</v>
      </c>
      <c r="Y986" s="188" t="str">
        <f>IF(AND(referentes!U982&lt;&gt;"",          referentes!U982&lt;&gt;96321,    referentes!U982&lt;&gt;96222            ),(referentes!W982),"")</f>
        <v/>
      </c>
      <c r="Z986" s="188">
        <f>referentes!S982</f>
        <v>44998</v>
      </c>
      <c r="AB986">
        <v>980</v>
      </c>
      <c r="AC986">
        <f t="shared" si="45"/>
        <v>0</v>
      </c>
      <c r="AD986">
        <f t="shared" si="46"/>
        <v>1130</v>
      </c>
      <c r="AE986" t="str">
        <f t="shared" si="47"/>
        <v>X</v>
      </c>
    </row>
    <row r="987" spans="18:31" x14ac:dyDescent="0.2">
      <c r="R987" t="str">
        <f>IF(AND(referentes!S574&lt;&gt;""    ),(referentes!W574),"")</f>
        <v>Punta Cerro -6</v>
      </c>
      <c r="Y987" s="188" t="str">
        <f>IF(AND(referentes!U983&lt;&gt;"",          referentes!U983&lt;&gt;96321,    referentes!U983&lt;&gt;96222            ),(referentes!W983),"")</f>
        <v/>
      </c>
      <c r="Z987" s="188">
        <f>referentes!S983</f>
        <v>45003</v>
      </c>
      <c r="AB987">
        <v>981</v>
      </c>
      <c r="AC987">
        <f t="shared" si="45"/>
        <v>0</v>
      </c>
      <c r="AD987">
        <f t="shared" si="46"/>
        <v>1130</v>
      </c>
      <c r="AE987" t="str">
        <f t="shared" si="47"/>
        <v>X</v>
      </c>
    </row>
    <row r="988" spans="18:31" x14ac:dyDescent="0.2">
      <c r="R988" t="str">
        <f>IF(AND(referentes!S580&lt;&gt;""    ),(referentes!W580),"")</f>
        <v>Punta Chino -6</v>
      </c>
      <c r="Y988" s="188" t="str">
        <f>IF(AND(referentes!U984&lt;&gt;"",          referentes!U984&lt;&gt;96321,    referentes!U984&lt;&gt;96222            ),(referentes!W984),"")</f>
        <v/>
      </c>
      <c r="Z988" s="188">
        <f>referentes!S984</f>
        <v>45154</v>
      </c>
      <c r="AB988">
        <v>982</v>
      </c>
      <c r="AC988">
        <f t="shared" si="45"/>
        <v>0</v>
      </c>
      <c r="AD988">
        <f t="shared" si="46"/>
        <v>1130</v>
      </c>
      <c r="AE988" t="str">
        <f t="shared" si="47"/>
        <v>X</v>
      </c>
    </row>
    <row r="989" spans="18:31" x14ac:dyDescent="0.2">
      <c r="R989" t="str">
        <f>IF(AND(referentes!S584&lt;&gt;""    ),(referentes!W584),"")</f>
        <v>Punta Seca -2</v>
      </c>
      <c r="Y989" s="188" t="str">
        <f>IF(AND(referentes!U985&lt;&gt;"",          referentes!U985&lt;&gt;96321,    referentes!U985&lt;&gt;96222            ),(referentes!W985),"")</f>
        <v/>
      </c>
      <c r="Z989" s="188">
        <f>referentes!S985</f>
        <v>45155</v>
      </c>
      <c r="AB989">
        <v>983</v>
      </c>
      <c r="AC989">
        <f t="shared" si="45"/>
        <v>0</v>
      </c>
      <c r="AD989">
        <f t="shared" si="46"/>
        <v>1130</v>
      </c>
      <c r="AE989" t="str">
        <f t="shared" si="47"/>
        <v>X</v>
      </c>
    </row>
    <row r="990" spans="18:31" x14ac:dyDescent="0.2">
      <c r="R990" t="str">
        <f>IF(AND(referentes!S590&lt;&gt;""    ),(referentes!W590),"")</f>
        <v>Rincon Norte -2</v>
      </c>
      <c r="Y990" s="188" t="str">
        <f>IF(AND(referentes!U986&lt;&gt;"",          referentes!U986&lt;&gt;96321,    referentes!U986&lt;&gt;96222            ),(referentes!W986),"")</f>
        <v/>
      </c>
      <c r="Z990" s="188">
        <f>referentes!S986</f>
        <v>48483</v>
      </c>
      <c r="AB990">
        <v>984</v>
      </c>
      <c r="AC990">
        <f t="shared" si="45"/>
        <v>0</v>
      </c>
      <c r="AD990">
        <f t="shared" si="46"/>
        <v>1130</v>
      </c>
      <c r="AE990" t="str">
        <f t="shared" si="47"/>
        <v>X</v>
      </c>
    </row>
    <row r="991" spans="18:31" x14ac:dyDescent="0.2">
      <c r="R991" t="str">
        <f>IF(AND(referentes!S593&lt;&gt;""    ),(referentes!W593),"")</f>
        <v>Rinconada -1</v>
      </c>
      <c r="Y991" s="188" t="str">
        <f>IF(AND(referentes!U987&lt;&gt;"",          referentes!U987&lt;&gt;96321,    referentes!U987&lt;&gt;96222            ),(referentes!W987),"")</f>
        <v/>
      </c>
      <c r="Z991" s="188">
        <f>referentes!S987</f>
        <v>44607</v>
      </c>
      <c r="AB991">
        <v>985</v>
      </c>
      <c r="AC991">
        <f t="shared" si="45"/>
        <v>0</v>
      </c>
      <c r="AD991">
        <f t="shared" si="46"/>
        <v>1130</v>
      </c>
      <c r="AE991" t="str">
        <f t="shared" si="47"/>
        <v>X</v>
      </c>
    </row>
    <row r="992" spans="18:31" x14ac:dyDescent="0.2">
      <c r="R992" t="str">
        <f>IF(AND(referentes!S609&lt;&gt;""    ),(referentes!W609),"")</f>
        <v>Rio_Virudo</v>
      </c>
      <c r="Y992" s="188" t="str">
        <f>IF(AND(referentes!U988&lt;&gt;"",          referentes!U988&lt;&gt;96321,    referentes!U988&lt;&gt;96222            ),(referentes!W988),"")</f>
        <v/>
      </c>
      <c r="Z992" s="188">
        <f>referentes!S988</f>
        <v>44596</v>
      </c>
      <c r="AB992">
        <v>986</v>
      </c>
      <c r="AC992">
        <f t="shared" si="45"/>
        <v>0</v>
      </c>
      <c r="AD992">
        <f t="shared" si="46"/>
        <v>1130</v>
      </c>
      <c r="AE992" t="str">
        <f t="shared" si="47"/>
        <v>X</v>
      </c>
    </row>
    <row r="993" spans="18:31" x14ac:dyDescent="0.2">
      <c r="R993" t="str">
        <f>IF(AND(referentes!S617&lt;&gt;""    ),(referentes!W617),"")</f>
        <v>Salahonda P-1</v>
      </c>
      <c r="Y993" s="188" t="str">
        <f>IF(AND(referentes!U989&lt;&gt;"",          referentes!U989&lt;&gt;96321,    referentes!U989&lt;&gt;96222            ),(referentes!W989),"")</f>
        <v/>
      </c>
      <c r="Z993" s="188">
        <f>referentes!S989</f>
        <v>42204</v>
      </c>
      <c r="AB993">
        <v>987</v>
      </c>
      <c r="AC993">
        <f t="shared" si="45"/>
        <v>0</v>
      </c>
      <c r="AD993">
        <f t="shared" si="46"/>
        <v>1130</v>
      </c>
      <c r="AE993" t="str">
        <f t="shared" si="47"/>
        <v>X</v>
      </c>
    </row>
    <row r="994" spans="18:31" x14ac:dyDescent="0.2">
      <c r="R994" t="str">
        <f>IF(AND(referentes!S632&lt;&gt;""    ),(referentes!W632),"")</f>
        <v>Smith Channel -1-3</v>
      </c>
      <c r="Y994" s="188" t="str">
        <f>IF(AND(referentes!U990&lt;&gt;"",          referentes!U990&lt;&gt;96321,    referentes!U990&lt;&gt;96222            ),(referentes!W990),"")</f>
        <v/>
      </c>
      <c r="Z994" s="188">
        <f>referentes!S990</f>
        <v>45513</v>
      </c>
      <c r="AB994">
        <v>988</v>
      </c>
      <c r="AC994">
        <f t="shared" si="45"/>
        <v>0</v>
      </c>
      <c r="AD994">
        <f t="shared" si="46"/>
        <v>1130</v>
      </c>
      <c r="AE994" t="str">
        <f t="shared" si="47"/>
        <v>X</v>
      </c>
    </row>
    <row r="995" spans="18:31" x14ac:dyDescent="0.2">
      <c r="R995" t="str">
        <f>IF(AND(referentes!S681&lt;&gt;""    ),(referentes!W681),"")</f>
        <v>Bahía El Roto</v>
      </c>
      <c r="Y995" s="188" t="str">
        <f>IF(AND(referentes!U991&lt;&gt;"",          referentes!U991&lt;&gt;96321,    referentes!U991&lt;&gt;96222            ),(referentes!W991),"")</f>
        <v/>
      </c>
      <c r="Z995" s="188">
        <f>referentes!S991</f>
        <v>42228</v>
      </c>
      <c r="AB995">
        <v>989</v>
      </c>
      <c r="AC995">
        <f t="shared" si="45"/>
        <v>0</v>
      </c>
      <c r="AD995">
        <f t="shared" si="46"/>
        <v>1130</v>
      </c>
      <c r="AE995" t="str">
        <f t="shared" si="47"/>
        <v>X</v>
      </c>
    </row>
    <row r="996" spans="18:31" x14ac:dyDescent="0.2">
      <c r="R996" t="str">
        <f>IF(AND(referentes!S684&lt;&gt;""    ),(referentes!W684),"")</f>
        <v>Bahía Marirrio</v>
      </c>
      <c r="Y996" s="188" t="str">
        <f>IF(AND(referentes!U992&lt;&gt;"",          referentes!U992&lt;&gt;96321,    referentes!U992&lt;&gt;96222            ),(referentes!W992),"")</f>
        <v/>
      </c>
      <c r="Z996" s="188">
        <f>referentes!S992</f>
        <v>42255</v>
      </c>
      <c r="AB996">
        <v>990</v>
      </c>
      <c r="AC996">
        <f t="shared" si="45"/>
        <v>0</v>
      </c>
      <c r="AD996">
        <f t="shared" si="46"/>
        <v>1130</v>
      </c>
      <c r="AE996" t="str">
        <f t="shared" si="47"/>
        <v>X</v>
      </c>
    </row>
    <row r="997" spans="18:31" x14ac:dyDescent="0.2">
      <c r="R997" t="str">
        <f>IF(AND(referentes!S710&lt;&gt;""    ),(referentes!W710),"")</f>
        <v>CAMINO REAL</v>
      </c>
      <c r="Y997" s="188" t="str">
        <f>IF(AND(referentes!U993&lt;&gt;"",          referentes!U993&lt;&gt;96321,    referentes!U993&lt;&gt;96222            ),(referentes!W993),"")</f>
        <v/>
      </c>
      <c r="Z997" s="188">
        <f>referentes!S993</f>
        <v>43857</v>
      </c>
      <c r="AB997">
        <v>991</v>
      </c>
      <c r="AC997">
        <f t="shared" si="45"/>
        <v>0</v>
      </c>
      <c r="AD997">
        <f t="shared" si="46"/>
        <v>1130</v>
      </c>
      <c r="AE997" t="str">
        <f t="shared" si="47"/>
        <v>X</v>
      </c>
    </row>
    <row r="998" spans="18:31" x14ac:dyDescent="0.2">
      <c r="R998" t="str">
        <f>IF(AND(referentes!S713&lt;&gt;""    ),(referentes!W713),"")</f>
        <v>Caimán Viejo</v>
      </c>
      <c r="Y998" s="188" t="str">
        <f>IF(AND(referentes!U994&lt;&gt;"",          referentes!U994&lt;&gt;96321,    referentes!U994&lt;&gt;96222            ),(referentes!W994),"")</f>
        <v/>
      </c>
      <c r="Z998" s="188">
        <f>referentes!S994</f>
        <v>45472</v>
      </c>
      <c r="AB998">
        <v>992</v>
      </c>
      <c r="AC998">
        <f t="shared" si="45"/>
        <v>0</v>
      </c>
      <c r="AD998">
        <f t="shared" si="46"/>
        <v>1130</v>
      </c>
      <c r="AE998" t="str">
        <f t="shared" si="47"/>
        <v>X</v>
      </c>
    </row>
    <row r="999" spans="18:31" x14ac:dyDescent="0.2">
      <c r="R999" t="str">
        <f>IF(AND(referentes!S727&lt;&gt;""    ),(referentes!W727),"")</f>
        <v>Caño La Balsa</v>
      </c>
      <c r="Y999" s="188" t="str">
        <f>IF(AND(referentes!U995&lt;&gt;"",          referentes!U995&lt;&gt;96321,    referentes!U995&lt;&gt;96222            ),(referentes!W995),"")</f>
        <v/>
      </c>
      <c r="Z999" s="188">
        <f>referentes!S995</f>
        <v>45486</v>
      </c>
      <c r="AB999">
        <v>993</v>
      </c>
      <c r="AC999">
        <f t="shared" si="45"/>
        <v>0</v>
      </c>
      <c r="AD999">
        <f t="shared" si="46"/>
        <v>1130</v>
      </c>
      <c r="AE999" t="str">
        <f t="shared" si="47"/>
        <v>X</v>
      </c>
    </row>
    <row r="1000" spans="18:31" x14ac:dyDescent="0.2">
      <c r="R1000" t="str">
        <f>IF(AND(referentes!S758&lt;&gt;""    ),(referentes!W758),"")</f>
        <v>Ciénaga Caño el Nene</v>
      </c>
      <c r="Y1000" s="188" t="str">
        <f>IF(AND(referentes!U996&lt;&gt;"",          referentes!U996&lt;&gt;96321,    referentes!U996&lt;&gt;96222            ),(referentes!W996),"")</f>
        <v/>
      </c>
      <c r="Z1000" s="188">
        <f>referentes!S996</f>
        <v>45487</v>
      </c>
      <c r="AB1000">
        <v>994</v>
      </c>
      <c r="AC1000">
        <f t="shared" si="45"/>
        <v>0</v>
      </c>
      <c r="AD1000">
        <f t="shared" si="46"/>
        <v>1130</v>
      </c>
      <c r="AE1000" t="str">
        <f t="shared" si="47"/>
        <v>X</v>
      </c>
    </row>
    <row r="1001" spans="18:31" x14ac:dyDescent="0.2">
      <c r="R1001" t="str">
        <f>IF(AND(referentes!S798&lt;&gt;""    ),(referentes!W798),"")</f>
        <v>Guacamayas</v>
      </c>
      <c r="Y1001" s="188" t="str">
        <f>IF(AND(referentes!U997&lt;&gt;"",          referentes!U997&lt;&gt;96321,    referentes!U997&lt;&gt;96222            ),(referentes!W997),"")</f>
        <v/>
      </c>
      <c r="Z1001" s="188">
        <f>referentes!S997</f>
        <v>45507</v>
      </c>
      <c r="AB1001">
        <v>995</v>
      </c>
      <c r="AC1001">
        <f t="shared" si="45"/>
        <v>0</v>
      </c>
      <c r="AD1001">
        <f t="shared" si="46"/>
        <v>1130</v>
      </c>
      <c r="AE1001" t="str">
        <f t="shared" si="47"/>
        <v>X</v>
      </c>
    </row>
    <row r="1002" spans="18:31" x14ac:dyDescent="0.2">
      <c r="R1002" t="str">
        <f>IF(AND(referentes!S807&lt;&gt;""    ),(referentes!W807),"")</f>
        <v xml:space="preserve">Jesús Primera </v>
      </c>
      <c r="Y1002" s="188" t="str">
        <f>IF(AND(referentes!U998&lt;&gt;"",          referentes!U998&lt;&gt;96321,    referentes!U998&lt;&gt;96222            ),(referentes!W998),"")</f>
        <v/>
      </c>
      <c r="Z1002" s="188">
        <f>referentes!S998</f>
        <v>45508</v>
      </c>
      <c r="AB1002">
        <v>996</v>
      </c>
      <c r="AC1002">
        <f t="shared" si="45"/>
        <v>0</v>
      </c>
      <c r="AD1002">
        <f t="shared" si="46"/>
        <v>1130</v>
      </c>
      <c r="AE1002" t="str">
        <f t="shared" si="47"/>
        <v>X</v>
      </c>
    </row>
    <row r="1003" spans="18:31" x14ac:dyDescent="0.2">
      <c r="R1003" t="str">
        <f>IF(AND(referentes!S819&lt;&gt;""    ),(referentes!W819),"")</f>
        <v xml:space="preserve">La Flotante </v>
      </c>
      <c r="Y1003" s="188" t="str">
        <f>IF(AND(referentes!U999&lt;&gt;"",          referentes!U999&lt;&gt;96321,    referentes!U999&lt;&gt;96222            ),(referentes!W999),"")</f>
        <v/>
      </c>
      <c r="Z1003" s="188">
        <f>referentes!S999</f>
        <v>42078</v>
      </c>
      <c r="AB1003">
        <v>997</v>
      </c>
      <c r="AC1003">
        <f t="shared" si="45"/>
        <v>0</v>
      </c>
      <c r="AD1003">
        <f t="shared" si="46"/>
        <v>1130</v>
      </c>
      <c r="AE1003" t="str">
        <f t="shared" si="47"/>
        <v>X</v>
      </c>
    </row>
    <row r="1004" spans="18:31" x14ac:dyDescent="0.2">
      <c r="R1004" t="str">
        <f>IF(AND(referentes!S863&lt;&gt;""    ),(referentes!W863),"")</f>
        <v>Playa Obregon Bocana Rio Guapi</v>
      </c>
      <c r="Y1004" s="188" t="str">
        <f>IF(AND(referentes!U1000&lt;&gt;"",          referentes!U1000&lt;&gt;96321,    referentes!U1000&lt;&gt;96222            ),(referentes!W1000),"")</f>
        <v/>
      </c>
      <c r="Z1004" s="188">
        <f>referentes!S1000</f>
        <v>42693</v>
      </c>
      <c r="AB1004">
        <v>998</v>
      </c>
      <c r="AC1004">
        <f t="shared" si="45"/>
        <v>0</v>
      </c>
      <c r="AD1004">
        <f t="shared" si="46"/>
        <v>1130</v>
      </c>
      <c r="AE1004" t="str">
        <f t="shared" si="47"/>
        <v>X</v>
      </c>
    </row>
    <row r="1005" spans="18:31" x14ac:dyDescent="0.2">
      <c r="R1005" t="str">
        <f>IF(AND(referentes!S868&lt;&gt;""    ),(referentes!W868),"")</f>
        <v>Puerquera</v>
      </c>
      <c r="Y1005" s="188" t="str">
        <f>IF(AND(referentes!U1001&lt;&gt;"",          referentes!U1001&lt;&gt;96321,    referentes!U1001&lt;&gt;96222            ),(referentes!W1001),"")</f>
        <v/>
      </c>
      <c r="Z1005" s="188">
        <f>referentes!S1001</f>
        <v>44988</v>
      </c>
      <c r="AB1005">
        <v>999</v>
      </c>
      <c r="AC1005">
        <f t="shared" si="45"/>
        <v>0</v>
      </c>
      <c r="AD1005">
        <f t="shared" si="46"/>
        <v>1130</v>
      </c>
      <c r="AE1005" t="str">
        <f t="shared" si="47"/>
        <v>X</v>
      </c>
    </row>
    <row r="1006" spans="18:31" x14ac:dyDescent="0.2">
      <c r="R1006" t="str">
        <f>IF(AND(referentes!S869&lt;&gt;""    ),(referentes!W869),"")</f>
        <v>Puerto Cesar</v>
      </c>
      <c r="Y1006" s="188" t="str">
        <f>IF(AND(referentes!U1002&lt;&gt;"",          referentes!U1002&lt;&gt;96321,    referentes!U1002&lt;&gt;96222            ),(referentes!W1002),"")</f>
        <v/>
      </c>
      <c r="Z1006" s="188">
        <f>referentes!S1002</f>
        <v>45153</v>
      </c>
      <c r="AB1006">
        <v>1000</v>
      </c>
      <c r="AC1006">
        <f t="shared" si="45"/>
        <v>0</v>
      </c>
      <c r="AD1006">
        <f t="shared" si="46"/>
        <v>1130</v>
      </c>
      <c r="AE1006" t="str">
        <f t="shared" si="47"/>
        <v>X</v>
      </c>
    </row>
    <row r="1007" spans="18:31" x14ac:dyDescent="0.2">
      <c r="R1007" t="str">
        <f>IF(AND(referentes!S889&lt;&gt;""    ),(referentes!W889),"")</f>
        <v xml:space="preserve">Rio Toribio - MIII </v>
      </c>
      <c r="Y1007" s="188" t="str">
        <f>IF(AND(referentes!U1003&lt;&gt;"",          referentes!U1003&lt;&gt;96321,    referentes!U1003&lt;&gt;96222            ),(referentes!W1003),"")</f>
        <v/>
      </c>
      <c r="Z1007" s="188">
        <f>referentes!S1003</f>
        <v>45349</v>
      </c>
      <c r="AB1007">
        <v>1001</v>
      </c>
      <c r="AC1007">
        <f t="shared" si="45"/>
        <v>0</v>
      </c>
      <c r="AD1007">
        <f t="shared" si="46"/>
        <v>1130</v>
      </c>
      <c r="AE1007" t="str">
        <f t="shared" si="47"/>
        <v>X</v>
      </c>
    </row>
    <row r="1008" spans="18:31" x14ac:dyDescent="0.2">
      <c r="R1008" t="str">
        <f>IF(AND(referentes!S936&lt;&gt;""    ),(referentes!W936),"")</f>
        <v>ocana</v>
      </c>
      <c r="Y1008" s="188" t="str">
        <f>IF(AND(referentes!U1004&lt;&gt;"",          referentes!U1004&lt;&gt;96321,    referentes!U1004&lt;&gt;96222            ),(referentes!W1004),"")</f>
        <v/>
      </c>
      <c r="Z1008" s="188">
        <f>referentes!S1004</f>
        <v>46057</v>
      </c>
      <c r="AB1008">
        <v>1002</v>
      </c>
      <c r="AC1008">
        <f t="shared" si="45"/>
        <v>0</v>
      </c>
      <c r="AD1008">
        <f t="shared" si="46"/>
        <v>1130</v>
      </c>
      <c r="AE1008" t="str">
        <f t="shared" si="47"/>
        <v>X</v>
      </c>
    </row>
    <row r="1009" spans="18:31" x14ac:dyDescent="0.2">
      <c r="R1009" t="str">
        <f>IF(AND(referentes!S956&lt;&gt;""    ),(referentes!W956),"")</f>
        <v>ZP6</v>
      </c>
      <c r="Y1009" s="188" t="str">
        <f>IF(AND(referentes!U1005&lt;&gt;"",          referentes!U1005&lt;&gt;96321,    referentes!U1005&lt;&gt;96222            ),(referentes!W1005),"")</f>
        <v/>
      </c>
      <c r="Z1009" s="188">
        <f>referentes!S1005</f>
        <v>48729</v>
      </c>
      <c r="AB1009">
        <v>1003</v>
      </c>
      <c r="AC1009">
        <f t="shared" si="45"/>
        <v>0</v>
      </c>
      <c r="AD1009">
        <f t="shared" si="46"/>
        <v>1130</v>
      </c>
      <c r="AE1009" t="str">
        <f t="shared" si="47"/>
        <v>X</v>
      </c>
    </row>
    <row r="1010" spans="18:31" x14ac:dyDescent="0.2">
      <c r="R1010" t="str">
        <f>IF(AND(referentes!S957&lt;&gt;""    ),(referentes!W957),"")</f>
        <v>ZP7</v>
      </c>
      <c r="Y1010" s="188" t="str">
        <f>IF(AND(referentes!U1006&lt;&gt;"",          referentes!U1006&lt;&gt;96321,    referentes!U1006&lt;&gt;96222            ),(referentes!W1006),"")</f>
        <v/>
      </c>
      <c r="Z1010" s="188">
        <f>referentes!S1006</f>
        <v>48764</v>
      </c>
      <c r="AB1010">
        <v>1004</v>
      </c>
      <c r="AC1010">
        <f t="shared" si="45"/>
        <v>0</v>
      </c>
      <c r="AD1010">
        <f t="shared" si="46"/>
        <v>1130</v>
      </c>
      <c r="AE1010" t="str">
        <f t="shared" si="47"/>
        <v>X</v>
      </c>
    </row>
    <row r="1011" spans="18:31" x14ac:dyDescent="0.2">
      <c r="R1011" t="str">
        <f>IF(AND(referentes!S958&lt;&gt;""    ),(referentes!W958),"")</f>
        <v>ZP8</v>
      </c>
      <c r="Y1011" s="188" t="str">
        <f>IF(AND(referentes!U1007&lt;&gt;"",          referentes!U1007&lt;&gt;96321,    referentes!U1007&lt;&gt;96222            ),(referentes!W1007),"")</f>
        <v/>
      </c>
      <c r="Z1011" s="188">
        <f>referentes!S1007</f>
        <v>45312</v>
      </c>
      <c r="AB1011">
        <v>1005</v>
      </c>
      <c r="AC1011">
        <f t="shared" si="45"/>
        <v>0</v>
      </c>
      <c r="AD1011">
        <f t="shared" si="46"/>
        <v>1130</v>
      </c>
      <c r="AE1011" t="str">
        <f t="shared" si="47"/>
        <v>X</v>
      </c>
    </row>
    <row r="1012" spans="18:31" x14ac:dyDescent="0.2">
      <c r="R1012" t="str">
        <f>IF(AND(referentes!S968&lt;&gt;""    ),(referentes!W968),"")</f>
        <v>Zona de Preservacion</v>
      </c>
      <c r="Y1012" s="188" t="str">
        <f>IF(AND(referentes!U1008&lt;&gt;"",          referentes!U1008&lt;&gt;96321,    referentes!U1008&lt;&gt;96222            ),(referentes!W1008),"")</f>
        <v/>
      </c>
      <c r="Z1012" s="188">
        <f>referentes!S1008</f>
        <v>45577</v>
      </c>
      <c r="AB1012">
        <v>1006</v>
      </c>
      <c r="AC1012">
        <f t="shared" si="45"/>
        <v>0</v>
      </c>
      <c r="AD1012">
        <f t="shared" si="46"/>
        <v>1130</v>
      </c>
      <c r="AE1012" t="str">
        <f t="shared" si="47"/>
        <v>X</v>
      </c>
    </row>
    <row r="1013" spans="18:31" x14ac:dyDescent="0.2">
      <c r="R1013" t="str">
        <f>IF(AND(referentes!S971&lt;&gt;""    ),(referentes!W971),"")</f>
        <v>Zona de Preservación</v>
      </c>
      <c r="Y1013" s="188" t="str">
        <f>IF(AND(referentes!U1009&lt;&gt;"",          referentes!U1009&lt;&gt;96321,    referentes!U1009&lt;&gt;96222            ),(referentes!W1009),"")</f>
        <v/>
      </c>
      <c r="Z1013" s="188">
        <f>referentes!S1009</f>
        <v>41073</v>
      </c>
      <c r="AB1013">
        <v>1007</v>
      </c>
      <c r="AC1013">
        <f t="shared" si="45"/>
        <v>0</v>
      </c>
      <c r="AD1013">
        <f t="shared" si="46"/>
        <v>1130</v>
      </c>
      <c r="AE1013" t="str">
        <f t="shared" si="47"/>
        <v>X</v>
      </c>
    </row>
    <row r="1014" spans="18:31" x14ac:dyDescent="0.2">
      <c r="R1014" t="str">
        <f>IF(AND(referentes!S972&lt;&gt;""    ),(referentes!W972),"")</f>
        <v>Zona de Preservación</v>
      </c>
      <c r="Y1014" s="188" t="str">
        <f>IF(AND(referentes!U1010&lt;&gt;"",          referentes!U1010&lt;&gt;96321,    referentes!U1010&lt;&gt;96222            ),(referentes!W1010),"")</f>
        <v/>
      </c>
      <c r="Z1014" s="188">
        <f>referentes!S1010</f>
        <v>43617</v>
      </c>
      <c r="AB1014">
        <v>1008</v>
      </c>
      <c r="AC1014">
        <f t="shared" si="45"/>
        <v>0</v>
      </c>
      <c r="AD1014">
        <f t="shared" si="46"/>
        <v>1130</v>
      </c>
      <c r="AE1014" t="str">
        <f t="shared" si="47"/>
        <v>X</v>
      </c>
    </row>
    <row r="1015" spans="18:31" x14ac:dyDescent="0.2">
      <c r="R1015" t="str">
        <f>IF(AND(referentes!S973&lt;&gt;""    ),(referentes!W973),"")</f>
        <v>Zona de Preservación</v>
      </c>
      <c r="Y1015" s="188" t="str">
        <f>IF(AND(referentes!U1011&lt;&gt;"",          referentes!U1011&lt;&gt;96321,    referentes!U1011&lt;&gt;96222            ),(referentes!W1011),"")</f>
        <v/>
      </c>
      <c r="Z1015" s="188">
        <f>referentes!S1011</f>
        <v>43618</v>
      </c>
      <c r="AB1015">
        <v>1009</v>
      </c>
      <c r="AC1015">
        <f t="shared" si="45"/>
        <v>0</v>
      </c>
      <c r="AD1015">
        <f t="shared" si="46"/>
        <v>1130</v>
      </c>
      <c r="AE1015" t="str">
        <f t="shared" si="47"/>
        <v>X</v>
      </c>
    </row>
    <row r="1016" spans="18:31" x14ac:dyDescent="0.2">
      <c r="R1016" t="str">
        <f>IF(AND(referentes!S976&lt;&gt;""    ),(referentes!W976),"")</f>
        <v>Zona de Preservación</v>
      </c>
      <c r="Y1016" s="188" t="str">
        <f>IF(AND(referentes!U1012&lt;&gt;"",          referentes!U1012&lt;&gt;96321,    referentes!U1012&lt;&gt;96222            ),(referentes!W1012),"")</f>
        <v/>
      </c>
      <c r="Z1016" s="188">
        <f>referentes!S1012</f>
        <v>43633</v>
      </c>
      <c r="AB1016">
        <v>1010</v>
      </c>
      <c r="AC1016">
        <f t="shared" si="45"/>
        <v>0</v>
      </c>
      <c r="AD1016">
        <f t="shared" si="46"/>
        <v>1130</v>
      </c>
      <c r="AE1016" t="str">
        <f t="shared" si="47"/>
        <v>X</v>
      </c>
    </row>
    <row r="1017" spans="18:31" x14ac:dyDescent="0.2">
      <c r="R1017" t="str">
        <f>IF(AND(referentes!S990&lt;&gt;""    ),(referentes!W990),"")</f>
        <v>Zona de Preservación</v>
      </c>
      <c r="Y1017" s="188" t="str">
        <f>IF(AND(referentes!U1013&lt;&gt;"",          referentes!U1013&lt;&gt;96321,    referentes!U1013&lt;&gt;96222            ),(referentes!W1013),"")</f>
        <v/>
      </c>
      <c r="Z1017" s="188">
        <f>referentes!S1013</f>
        <v>43651</v>
      </c>
      <c r="AB1017">
        <v>1011</v>
      </c>
      <c r="AC1017">
        <f t="shared" si="45"/>
        <v>0</v>
      </c>
      <c r="AD1017">
        <f t="shared" si="46"/>
        <v>1130</v>
      </c>
      <c r="AE1017" t="str">
        <f t="shared" si="47"/>
        <v>X</v>
      </c>
    </row>
    <row r="1018" spans="18:31" x14ac:dyDescent="0.2">
      <c r="R1018" t="str">
        <f>IF(AND(referentes!S991&lt;&gt;""    ),(referentes!W991),"")</f>
        <v>Zona de Preservación</v>
      </c>
      <c r="Y1018" s="188" t="str">
        <f>IF(AND(referentes!U1014&lt;&gt;"",          referentes!U1014&lt;&gt;96321,    referentes!U1014&lt;&gt;96222            ),(referentes!W1014),"")</f>
        <v/>
      </c>
      <c r="Z1018" s="188">
        <f>referentes!S1014</f>
        <v>43697</v>
      </c>
      <c r="AB1018">
        <v>1012</v>
      </c>
      <c r="AC1018">
        <f t="shared" si="45"/>
        <v>0</v>
      </c>
      <c r="AD1018">
        <f t="shared" si="46"/>
        <v>1130</v>
      </c>
      <c r="AE1018" t="str">
        <f t="shared" si="47"/>
        <v>X</v>
      </c>
    </row>
    <row r="1019" spans="18:31" x14ac:dyDescent="0.2">
      <c r="R1019" t="str">
        <f>IF(AND(referentes!S992&lt;&gt;""    ),(referentes!W992),"")</f>
        <v>Zona de Preservación</v>
      </c>
      <c r="Y1019" s="188" t="str">
        <f>IF(AND(referentes!U1015&lt;&gt;"",          referentes!U1015&lt;&gt;96321,    referentes!U1015&lt;&gt;96222            ),(referentes!W1015),"")</f>
        <v/>
      </c>
      <c r="Z1019" s="188">
        <f>referentes!S1015</f>
        <v>45001</v>
      </c>
      <c r="AB1019">
        <v>1013</v>
      </c>
      <c r="AC1019">
        <f t="shared" si="45"/>
        <v>0</v>
      </c>
      <c r="AD1019">
        <f t="shared" si="46"/>
        <v>1130</v>
      </c>
      <c r="AE1019" t="str">
        <f t="shared" si="47"/>
        <v>X</v>
      </c>
    </row>
    <row r="1020" spans="18:31" x14ac:dyDescent="0.2">
      <c r="R1020" t="str">
        <f>IF(AND(referentes!S1003&lt;&gt;""    ),(referentes!W1003),"")</f>
        <v>Zona de Preservación</v>
      </c>
      <c r="Y1020" s="188" t="str">
        <f>IF(AND(referentes!U1016&lt;&gt;"",          referentes!U1016&lt;&gt;96321,    referentes!U1016&lt;&gt;96222            ),(referentes!W1016),"")</f>
        <v/>
      </c>
      <c r="Z1020" s="188">
        <f>referentes!S1016</f>
        <v>44978</v>
      </c>
      <c r="AB1020">
        <v>1014</v>
      </c>
      <c r="AC1020">
        <f t="shared" si="45"/>
        <v>0</v>
      </c>
      <c r="AD1020">
        <f t="shared" si="46"/>
        <v>1130</v>
      </c>
      <c r="AE1020" t="str">
        <f t="shared" si="47"/>
        <v>X</v>
      </c>
    </row>
    <row r="1021" spans="18:31" x14ac:dyDescent="0.2">
      <c r="R1021" t="str">
        <f>IF(AND(referentes!S1006&lt;&gt;""    ),(referentes!W1006),"")</f>
        <v>Zona de Preservación</v>
      </c>
      <c r="Y1021" s="188" t="str">
        <f>IF(AND(referentes!U1017&lt;&gt;"",          referentes!U1017&lt;&gt;96321,    referentes!U1017&lt;&gt;96222            ),(referentes!W1017),"")</f>
        <v/>
      </c>
      <c r="Z1021" s="188">
        <f>referentes!S1017</f>
        <v>45337</v>
      </c>
      <c r="AB1021">
        <v>1015</v>
      </c>
      <c r="AC1021">
        <f t="shared" si="45"/>
        <v>0</v>
      </c>
      <c r="AD1021">
        <f t="shared" si="46"/>
        <v>1130</v>
      </c>
      <c r="AE1021" t="str">
        <f t="shared" si="47"/>
        <v>X</v>
      </c>
    </row>
    <row r="1022" spans="18:31" x14ac:dyDescent="0.2">
      <c r="R1022" t="str">
        <f>IF(AND(referentes!S1010&lt;&gt;""    ),(referentes!W1010),"")</f>
        <v>Zona de Preservación</v>
      </c>
      <c r="Y1022" s="188" t="str">
        <f>IF(AND(referentes!U1018&lt;&gt;"",          referentes!U1018&lt;&gt;96321,    referentes!U1018&lt;&gt;96222            ),(referentes!W1018),"")</f>
        <v/>
      </c>
      <c r="Z1022" s="188">
        <f>referentes!S1018</f>
        <v>44986</v>
      </c>
      <c r="AB1022">
        <v>1016</v>
      </c>
      <c r="AC1022">
        <f t="shared" si="45"/>
        <v>0</v>
      </c>
      <c r="AD1022">
        <f t="shared" si="46"/>
        <v>1130</v>
      </c>
      <c r="AE1022" t="str">
        <f t="shared" si="47"/>
        <v>X</v>
      </c>
    </row>
    <row r="1023" spans="18:31" x14ac:dyDescent="0.2">
      <c r="R1023" t="str">
        <f>IF(AND(referentes!S1028&lt;&gt;""    ),(referentes!W1028),"")</f>
        <v>Zona de Preservación</v>
      </c>
      <c r="Y1023" s="188" t="str">
        <f>IF(AND(referentes!U1019&lt;&gt;"",          referentes!U1019&lt;&gt;96321,    referentes!U1019&lt;&gt;96222            ),(referentes!W1019),"")</f>
        <v/>
      </c>
      <c r="Z1023" s="188">
        <f>referentes!S1019</f>
        <v>45295</v>
      </c>
      <c r="AB1023">
        <v>1017</v>
      </c>
      <c r="AC1023">
        <f t="shared" si="45"/>
        <v>0</v>
      </c>
      <c r="AD1023">
        <f t="shared" si="46"/>
        <v>1130</v>
      </c>
      <c r="AE1023" t="str">
        <f t="shared" si="47"/>
        <v>X</v>
      </c>
    </row>
    <row r="1024" spans="18:31" x14ac:dyDescent="0.2">
      <c r="R1024" t="str">
        <f>IF(AND(referentes!S1038&lt;&gt;""    ),(referentes!W1038),"")</f>
        <v>Zona de Preservación</v>
      </c>
      <c r="Y1024" s="188" t="str">
        <f>IF(AND(referentes!U1020&lt;&gt;"",          referentes!U1020&lt;&gt;96321,    referentes!U1020&lt;&gt;96222            ),(referentes!W1020),"")</f>
        <v/>
      </c>
      <c r="Z1024" s="188">
        <f>referentes!S1020</f>
        <v>45303</v>
      </c>
      <c r="AB1024">
        <v>1018</v>
      </c>
      <c r="AC1024">
        <f t="shared" si="45"/>
        <v>0</v>
      </c>
      <c r="AD1024">
        <f t="shared" si="46"/>
        <v>1130</v>
      </c>
      <c r="AE1024" t="str">
        <f t="shared" si="47"/>
        <v>X</v>
      </c>
    </row>
    <row r="1025" spans="18:31" x14ac:dyDescent="0.2">
      <c r="R1025" t="str">
        <f>IF(AND(referentes!S1050&lt;&gt;""    ),(referentes!W1050),"")</f>
        <v>Zona de Recuperacion</v>
      </c>
      <c r="Y1025" s="188" t="str">
        <f>IF(AND(referentes!U1021&lt;&gt;"",          referentes!U1021&lt;&gt;96321,    referentes!U1021&lt;&gt;96222            ),(referentes!W1021),"")</f>
        <v/>
      </c>
      <c r="Z1025" s="188">
        <f>referentes!S1021</f>
        <v>45322</v>
      </c>
      <c r="AB1025">
        <v>1019</v>
      </c>
      <c r="AC1025">
        <f t="shared" si="45"/>
        <v>0</v>
      </c>
      <c r="AD1025">
        <f t="shared" si="46"/>
        <v>1130</v>
      </c>
      <c r="AE1025" t="str">
        <f t="shared" si="47"/>
        <v>X</v>
      </c>
    </row>
    <row r="1026" spans="18:31" x14ac:dyDescent="0.2">
      <c r="R1026" t="str">
        <f>IF(AND(referentes!S1052&lt;&gt;""    ),(referentes!W1052),"")</f>
        <v>Zona de Recuperacion</v>
      </c>
      <c r="Y1026" s="188" t="str">
        <f>IF(AND(referentes!U1022&lt;&gt;"",          referentes!U1022&lt;&gt;96321,    referentes!U1022&lt;&gt;96222            ),(referentes!W1022),"")</f>
        <v/>
      </c>
      <c r="Z1026" s="188">
        <f>referentes!S1022</f>
        <v>45323</v>
      </c>
      <c r="AB1026">
        <v>1020</v>
      </c>
      <c r="AC1026">
        <f t="shared" si="45"/>
        <v>0</v>
      </c>
      <c r="AD1026">
        <f t="shared" si="46"/>
        <v>1130</v>
      </c>
      <c r="AE1026" t="str">
        <f t="shared" si="47"/>
        <v>X</v>
      </c>
    </row>
    <row r="1027" spans="18:31" x14ac:dyDescent="0.2">
      <c r="R1027" t="str">
        <f>IF(AND(referentes!S1069&lt;&gt;""    ),(referentes!W1069),"")</f>
        <v>Zona de Recuperación</v>
      </c>
      <c r="Y1027" s="188" t="str">
        <f>IF(AND(referentes!U1023&lt;&gt;"",          referentes!U1023&lt;&gt;96321,    referentes!U1023&lt;&gt;96222            ),(referentes!W1023),"")</f>
        <v/>
      </c>
      <c r="Z1027" s="188">
        <f>referentes!S1023</f>
        <v>45334</v>
      </c>
      <c r="AB1027">
        <v>1021</v>
      </c>
      <c r="AC1027">
        <f t="shared" si="45"/>
        <v>0</v>
      </c>
      <c r="AD1027">
        <f t="shared" si="46"/>
        <v>1130</v>
      </c>
      <c r="AE1027" t="str">
        <f t="shared" si="47"/>
        <v>X</v>
      </c>
    </row>
    <row r="1028" spans="18:31" x14ac:dyDescent="0.2">
      <c r="R1028" t="str">
        <f>IF(AND(referentes!S1081&lt;&gt;""    ),(referentes!W1081),"")</f>
        <v>Zona de Recuperación</v>
      </c>
      <c r="Y1028" s="188" t="str">
        <f>IF(AND(referentes!U1024&lt;&gt;"",          referentes!U1024&lt;&gt;96321,    referentes!U1024&lt;&gt;96222            ),(referentes!W1024),"")</f>
        <v/>
      </c>
      <c r="Z1028" s="188">
        <f>referentes!S1024</f>
        <v>45335</v>
      </c>
      <c r="AB1028">
        <v>1022</v>
      </c>
      <c r="AC1028">
        <f t="shared" si="45"/>
        <v>0</v>
      </c>
      <c r="AD1028">
        <f t="shared" si="46"/>
        <v>1130</v>
      </c>
      <c r="AE1028" t="str">
        <f t="shared" si="47"/>
        <v>X</v>
      </c>
    </row>
    <row r="1029" spans="18:31" x14ac:dyDescent="0.2">
      <c r="R1029" t="str">
        <f>IF(AND(referentes!S1087&lt;&gt;""    ),(referentes!W1087),"")</f>
        <v>Zona de Recuperación</v>
      </c>
      <c r="Y1029" s="188" t="str">
        <f>IF(AND(referentes!U1025&lt;&gt;"",          referentes!U1025&lt;&gt;96321,    referentes!U1025&lt;&gt;96222            ),(referentes!W1025),"")</f>
        <v/>
      </c>
      <c r="Z1029" s="188">
        <f>referentes!S1025</f>
        <v>45336</v>
      </c>
      <c r="AB1029">
        <v>1023</v>
      </c>
      <c r="AC1029">
        <f t="shared" si="45"/>
        <v>0</v>
      </c>
      <c r="AD1029">
        <f t="shared" si="46"/>
        <v>1130</v>
      </c>
      <c r="AE1029" t="str">
        <f t="shared" si="47"/>
        <v>X</v>
      </c>
    </row>
    <row r="1030" spans="18:31" x14ac:dyDescent="0.2">
      <c r="R1030" t="str">
        <f>IF(AND(referentes!S1105&lt;&gt;""    ),(referentes!W1105),"")</f>
        <v>Zona de Recuperación</v>
      </c>
      <c r="Y1030" s="188" t="str">
        <f>IF(AND(referentes!U1026&lt;&gt;"",          referentes!U1026&lt;&gt;96321,    referentes!U1026&lt;&gt;96222            ),(referentes!W1026),"")</f>
        <v/>
      </c>
      <c r="Z1030" s="188">
        <f>referentes!S1026</f>
        <v>41432</v>
      </c>
      <c r="AB1030">
        <v>1024</v>
      </c>
      <c r="AC1030">
        <f t="shared" si="45"/>
        <v>0</v>
      </c>
      <c r="AD1030">
        <f t="shared" si="46"/>
        <v>1130</v>
      </c>
      <c r="AE1030" t="str">
        <f t="shared" si="47"/>
        <v>X</v>
      </c>
    </row>
    <row r="1031" spans="18:31" x14ac:dyDescent="0.2">
      <c r="R1031" t="str">
        <f>IF(AND(referentes!S1114&lt;&gt;""    ),(referentes!W1114),"")</f>
        <v>Zona de Recuperación</v>
      </c>
      <c r="Y1031" s="188" t="str">
        <f>IF(AND(referentes!U1027&lt;&gt;"",          referentes!U1027&lt;&gt;96321,    referentes!U1027&lt;&gt;96222            ),(referentes!W1027),"")</f>
        <v/>
      </c>
      <c r="Z1031" s="188">
        <f>referentes!S1027</f>
        <v>44540</v>
      </c>
      <c r="AB1031">
        <v>1025</v>
      </c>
      <c r="AC1031">
        <f t="shared" si="45"/>
        <v>0</v>
      </c>
      <c r="AD1031">
        <f t="shared" si="46"/>
        <v>1130</v>
      </c>
      <c r="AE1031" t="str">
        <f t="shared" si="47"/>
        <v>X</v>
      </c>
    </row>
    <row r="1032" spans="18:31" x14ac:dyDescent="0.2">
      <c r="R1032" t="str">
        <f>IF(AND(referentes!S1151&lt;&gt;""    ),(referentes!W1151),"")</f>
        <v>Zona de Uso Sostenible</v>
      </c>
      <c r="Y1032" s="188" t="str">
        <f>IF(AND(referentes!U1028&lt;&gt;"",          referentes!U1028&lt;&gt;96321,    referentes!U1028&lt;&gt;96222            ),(referentes!W1028),"")</f>
        <v/>
      </c>
      <c r="Z1032" s="188">
        <f>referentes!S1028</f>
        <v>45398</v>
      </c>
      <c r="AB1032">
        <v>1026</v>
      </c>
      <c r="AC1032">
        <f t="shared" ref="AC1032:AC1095" si="48">IF(Y1031="",0,Y1031)</f>
        <v>0</v>
      </c>
      <c r="AD1032">
        <f t="shared" ref="AD1032:AD1095" si="49">IF(AC1032=0,MAX($AB$7:$AB$1135)+1,AB1032)</f>
        <v>1130</v>
      </c>
      <c r="AE1032" t="str">
        <f t="shared" ref="AE1032:AE1095" si="50">IFERROR(VLOOKUP(SMALL($AD$7:$AD$1135,AB1032),$AB$7:$AD$1135,2,FALSE),"X")</f>
        <v>X</v>
      </c>
    </row>
    <row r="1033" spans="18:31" x14ac:dyDescent="0.2">
      <c r="R1033" t="str">
        <f>IF(AND(referentes!S1167&lt;&gt;""    ),(referentes!W1167),"")</f>
        <v>Zona de Uso Sostenible</v>
      </c>
      <c r="Y1033" s="188" t="str">
        <f>IF(AND(referentes!U1029&lt;&gt;"",          referentes!U1029&lt;&gt;96321,    referentes!U1029&lt;&gt;96222            ),(referentes!W1029),"")</f>
        <v/>
      </c>
      <c r="Z1033" s="188">
        <f>referentes!S1029</f>
        <v>45402</v>
      </c>
      <c r="AB1033">
        <v>1027</v>
      </c>
      <c r="AC1033">
        <f t="shared" si="48"/>
        <v>0</v>
      </c>
      <c r="AD1033">
        <f t="shared" si="49"/>
        <v>1130</v>
      </c>
      <c r="AE1033" t="str">
        <f t="shared" si="50"/>
        <v>X</v>
      </c>
    </row>
    <row r="1034" spans="18:31" x14ac:dyDescent="0.2">
      <c r="R1034" t="str">
        <f>IF(AND(referentes!S1239&lt;&gt;""    ),(referentes!W1239),"")</f>
        <v/>
      </c>
      <c r="Y1034" s="188" t="str">
        <f>IF(AND(referentes!U1030&lt;&gt;"",          referentes!U1030&lt;&gt;96321,    referentes!U1030&lt;&gt;96222            ),(referentes!W1030),"")</f>
        <v/>
      </c>
      <c r="Z1034" s="188">
        <f>referentes!S1030</f>
        <v>44389</v>
      </c>
      <c r="AB1034">
        <v>1028</v>
      </c>
      <c r="AC1034">
        <f t="shared" si="48"/>
        <v>0</v>
      </c>
      <c r="AD1034">
        <f t="shared" si="49"/>
        <v>1130</v>
      </c>
      <c r="AE1034" t="str">
        <f t="shared" si="50"/>
        <v>X</v>
      </c>
    </row>
    <row r="1035" spans="18:31" x14ac:dyDescent="0.2">
      <c r="R1035" t="str">
        <f>IF(AND(referentes!S1251&lt;&gt;""    ),(referentes!W1251),"")</f>
        <v/>
      </c>
      <c r="Y1035" s="188" t="str">
        <f>IF(AND(referentes!U1031&lt;&gt;"",          referentes!U1031&lt;&gt;96321,    referentes!U1031&lt;&gt;96222            ),(referentes!W1031),"")</f>
        <v/>
      </c>
      <c r="Z1035" s="188">
        <f>referentes!S1031</f>
        <v>45823</v>
      </c>
      <c r="AB1035">
        <v>1029</v>
      </c>
      <c r="AC1035">
        <f t="shared" si="48"/>
        <v>0</v>
      </c>
      <c r="AD1035">
        <f t="shared" si="49"/>
        <v>1130</v>
      </c>
      <c r="AE1035" t="str">
        <f t="shared" si="50"/>
        <v>X</v>
      </c>
    </row>
    <row r="1036" spans="18:31" x14ac:dyDescent="0.2">
      <c r="R1036" t="str">
        <f>IF(AND(referentes!S280&lt;&gt;""    ),(referentes!W280),"")</f>
        <v>Aguas Negras -2</v>
      </c>
      <c r="Y1036" s="188" t="str">
        <f>IF(AND(referentes!U1032&lt;&gt;"",          referentes!U1032&lt;&gt;96321,    referentes!U1032&lt;&gt;96222            ),(referentes!W1032),"")</f>
        <v/>
      </c>
      <c r="Z1036" s="188">
        <f>referentes!S1032</f>
        <v>45824</v>
      </c>
      <c r="AB1036">
        <v>1030</v>
      </c>
      <c r="AC1036">
        <f t="shared" si="48"/>
        <v>0</v>
      </c>
      <c r="AD1036">
        <f t="shared" si="49"/>
        <v>1130</v>
      </c>
      <c r="AE1036" t="str">
        <f t="shared" si="50"/>
        <v>X</v>
      </c>
    </row>
    <row r="1037" spans="18:31" x14ac:dyDescent="0.2">
      <c r="R1037" t="str">
        <f>IF(AND(referentes!S286&lt;&gt;""    ),(referentes!W286),"")</f>
        <v>Arroyo Pacho</v>
      </c>
      <c r="Y1037" s="188" t="str">
        <f>IF(AND(referentes!U1033&lt;&gt;"",          referentes!U1033&lt;&gt;96321,    referentes!U1033&lt;&gt;96222            ),(referentes!W1033),"")</f>
        <v/>
      </c>
      <c r="Z1037" s="188">
        <f>referentes!S1033</f>
        <v>45826</v>
      </c>
      <c r="AB1037">
        <v>1031</v>
      </c>
      <c r="AC1037">
        <f t="shared" si="48"/>
        <v>0</v>
      </c>
      <c r="AD1037">
        <f t="shared" si="49"/>
        <v>1130</v>
      </c>
      <c r="AE1037" t="str">
        <f t="shared" si="50"/>
        <v>X</v>
      </c>
    </row>
    <row r="1038" spans="18:31" x14ac:dyDescent="0.2">
      <c r="R1038" t="str">
        <f>IF(AND(referentes!S292&lt;&gt;""    ),(referentes!W292),"")</f>
        <v>Arroyo limon -5</v>
      </c>
      <c r="Y1038" s="188" t="str">
        <f>IF(AND(referentes!U1034&lt;&gt;"",          referentes!U1034&lt;&gt;96321,    referentes!U1034&lt;&gt;96222            ),(referentes!W1034),"")</f>
        <v/>
      </c>
      <c r="Z1038" s="188">
        <f>referentes!S1034</f>
        <v>45827</v>
      </c>
      <c r="AB1038">
        <v>1032</v>
      </c>
      <c r="AC1038">
        <f t="shared" si="48"/>
        <v>0</v>
      </c>
      <c r="AD1038">
        <f t="shared" si="49"/>
        <v>1130</v>
      </c>
      <c r="AE1038" t="str">
        <f t="shared" si="50"/>
        <v>X</v>
      </c>
    </row>
    <row r="1039" spans="18:31" x14ac:dyDescent="0.2">
      <c r="R1039" t="str">
        <f>IF(AND(referentes!S329&lt;&gt;""    ),(referentes!W329),"")</f>
        <v>Bocana Guapi</v>
      </c>
      <c r="Y1039" s="188" t="str">
        <f>IF(AND(referentes!U1035&lt;&gt;"",          referentes!U1035&lt;&gt;96321,    referentes!U1035&lt;&gt;96222            ),(referentes!W1035),"")</f>
        <v/>
      </c>
      <c r="Z1039" s="188">
        <f>referentes!S1035</f>
        <v>45864</v>
      </c>
      <c r="AB1039">
        <v>1033</v>
      </c>
      <c r="AC1039">
        <f t="shared" si="48"/>
        <v>0</v>
      </c>
      <c r="AD1039">
        <f t="shared" si="49"/>
        <v>1130</v>
      </c>
      <c r="AE1039" t="str">
        <f t="shared" si="50"/>
        <v>X</v>
      </c>
    </row>
    <row r="1040" spans="18:31" x14ac:dyDescent="0.2">
      <c r="R1040" t="str">
        <f>IF(AND(referentes!S335&lt;&gt;""    ),(referentes!W335),"")</f>
        <v>Borde del manglar -2</v>
      </c>
      <c r="Y1040" s="188" t="str">
        <f>IF(AND(referentes!U1036&lt;&gt;"",          referentes!U1036&lt;&gt;96321,    referentes!U1036&lt;&gt;96222            ),(referentes!W1036),"")</f>
        <v/>
      </c>
      <c r="Z1040" s="188">
        <f>referentes!S1036</f>
        <v>45865</v>
      </c>
      <c r="AB1040">
        <v>1034</v>
      </c>
      <c r="AC1040">
        <f t="shared" si="48"/>
        <v>0</v>
      </c>
      <c r="AD1040">
        <f t="shared" si="49"/>
        <v>1130</v>
      </c>
      <c r="AE1040" t="str">
        <f t="shared" si="50"/>
        <v>X</v>
      </c>
    </row>
    <row r="1041" spans="18:31" x14ac:dyDescent="0.2">
      <c r="R1041" t="str">
        <f>IF(AND(referentes!S371&lt;&gt;""    ),(referentes!W371),"")</f>
        <v>Caño Guacamayas-1</v>
      </c>
      <c r="Y1041" s="188" t="str">
        <f>IF(AND(referentes!U1037&lt;&gt;"",          referentes!U1037&lt;&gt;96321,    referentes!U1037&lt;&gt;96222            ),(referentes!W1037),"")</f>
        <v/>
      </c>
      <c r="Z1041" s="188">
        <f>referentes!S1037</f>
        <v>45866</v>
      </c>
      <c r="AB1041">
        <v>1035</v>
      </c>
      <c r="AC1041">
        <f t="shared" si="48"/>
        <v>0</v>
      </c>
      <c r="AD1041">
        <f t="shared" si="49"/>
        <v>1130</v>
      </c>
      <c r="AE1041" t="str">
        <f t="shared" si="50"/>
        <v>X</v>
      </c>
    </row>
    <row r="1042" spans="18:31" x14ac:dyDescent="0.2">
      <c r="R1042" t="str">
        <f>IF(AND(referentes!S556&lt;&gt;""    ),(referentes!W556),"")</f>
        <v>Peñitas</v>
      </c>
      <c r="Y1042" s="188" t="str">
        <f>IF(AND(referentes!U1038&lt;&gt;"",          referentes!U1038&lt;&gt;96321,    referentes!U1038&lt;&gt;96222            ),(referentes!W1038),"")</f>
        <v/>
      </c>
      <c r="Z1042" s="188">
        <f>referentes!S1038</f>
        <v>45867</v>
      </c>
      <c r="AB1042">
        <v>1036</v>
      </c>
      <c r="AC1042">
        <f t="shared" si="48"/>
        <v>0</v>
      </c>
      <c r="AD1042">
        <f t="shared" si="49"/>
        <v>1130</v>
      </c>
      <c r="AE1042" t="str">
        <f t="shared" si="50"/>
        <v>X</v>
      </c>
    </row>
    <row r="1043" spans="18:31" x14ac:dyDescent="0.2">
      <c r="R1043" t="str">
        <f>IF(AND(referentes!S563&lt;&gt;""    ),(referentes!W563),"")</f>
        <v>Puerto Cesar-1</v>
      </c>
      <c r="Y1043" s="188" t="str">
        <f>IF(AND(referentes!U1039&lt;&gt;"",          referentes!U1039&lt;&gt;96321,    referentes!U1039&lt;&gt;96222            ),(referentes!W1039),"")</f>
        <v/>
      </c>
      <c r="Z1043" s="188">
        <f>referentes!S1039</f>
        <v>41468</v>
      </c>
      <c r="AB1043">
        <v>1037</v>
      </c>
      <c r="AC1043">
        <f t="shared" si="48"/>
        <v>0</v>
      </c>
      <c r="AD1043">
        <f t="shared" si="49"/>
        <v>1130</v>
      </c>
      <c r="AE1043" t="str">
        <f t="shared" si="50"/>
        <v>X</v>
      </c>
    </row>
    <row r="1044" spans="18:31" x14ac:dyDescent="0.2">
      <c r="R1044" t="str">
        <f>IF(AND(referentes!S570&lt;&gt;""    ),(referentes!W570),"")</f>
        <v>Punta Cerro -2</v>
      </c>
      <c r="Y1044" s="188" t="str">
        <f>IF(AND(referentes!U1040&lt;&gt;"",          referentes!U1040&lt;&gt;96321,    referentes!U1040&lt;&gt;96222            ),(referentes!W1040),"")</f>
        <v/>
      </c>
      <c r="Z1044" s="188">
        <f>referentes!S1040</f>
        <v>56580</v>
      </c>
      <c r="AB1044">
        <v>1038</v>
      </c>
      <c r="AC1044">
        <f t="shared" si="48"/>
        <v>0</v>
      </c>
      <c r="AD1044">
        <f t="shared" si="49"/>
        <v>1130</v>
      </c>
      <c r="AE1044" t="str">
        <f t="shared" si="50"/>
        <v>X</v>
      </c>
    </row>
    <row r="1045" spans="18:31" x14ac:dyDescent="0.2">
      <c r="R1045" t="str">
        <f>IF(AND(referentes!S594&lt;&gt;""    ),(referentes!W594),"")</f>
        <v>Rinconada -2</v>
      </c>
      <c r="Y1045" s="188" t="str">
        <f>IF(AND(referentes!U1041&lt;&gt;"",          referentes!U1041&lt;&gt;96321,    referentes!U1041&lt;&gt;96222            ),(referentes!W1041),"")</f>
        <v/>
      </c>
      <c r="Z1045" s="188">
        <f>referentes!S1041</f>
        <v>56582</v>
      </c>
      <c r="AB1045">
        <v>1039</v>
      </c>
      <c r="AC1045">
        <f t="shared" si="48"/>
        <v>0</v>
      </c>
      <c r="AD1045">
        <f t="shared" si="49"/>
        <v>1130</v>
      </c>
      <c r="AE1045" t="str">
        <f t="shared" si="50"/>
        <v>X</v>
      </c>
    </row>
    <row r="1046" spans="18:31" x14ac:dyDescent="0.2">
      <c r="R1046" t="str">
        <f>IF(AND(referentes!S626&lt;&gt;""    ),(referentes!W626),"")</f>
        <v>Santa Catalina parcela circular-1</v>
      </c>
      <c r="Y1046" s="188" t="str">
        <f>IF(AND(referentes!U1042&lt;&gt;"",          referentes!U1042&lt;&gt;96321,    referentes!U1042&lt;&gt;96222            ),(referentes!W1042),"")</f>
        <v/>
      </c>
      <c r="Z1046" s="188">
        <f>referentes!S1042</f>
        <v>41476</v>
      </c>
      <c r="AB1046">
        <v>1040</v>
      </c>
      <c r="AC1046">
        <f t="shared" si="48"/>
        <v>0</v>
      </c>
      <c r="AD1046">
        <f t="shared" si="49"/>
        <v>1130</v>
      </c>
      <c r="AE1046" t="str">
        <f t="shared" si="50"/>
        <v>X</v>
      </c>
    </row>
    <row r="1047" spans="18:31" x14ac:dyDescent="0.2">
      <c r="R1047" t="str">
        <f>IF(AND(referentes!S636&lt;&gt;""    ),(referentes!W636),"")</f>
        <v>Sound Bay parcela circular-3</v>
      </c>
      <c r="Y1047" s="188" t="str">
        <f>IF(AND(referentes!U1043&lt;&gt;"",          referentes!U1043&lt;&gt;96321,    referentes!U1043&lt;&gt;96222            ),(referentes!W1043),"")</f>
        <v/>
      </c>
      <c r="Z1047" s="188">
        <f>referentes!S1043</f>
        <v>41481</v>
      </c>
      <c r="AB1047">
        <v>1041</v>
      </c>
      <c r="AC1047">
        <f t="shared" si="48"/>
        <v>0</v>
      </c>
      <c r="AD1047">
        <f t="shared" si="49"/>
        <v>1130</v>
      </c>
      <c r="AE1047" t="str">
        <f t="shared" si="50"/>
        <v>X</v>
      </c>
    </row>
    <row r="1048" spans="18:31" x14ac:dyDescent="0.2">
      <c r="R1048" t="str">
        <f>IF(AND(referentes!S653&lt;&gt;""    ),(referentes!W653),"")</f>
        <v>Valle de los Cangrejos -3</v>
      </c>
      <c r="Y1048" s="188" t="str">
        <f>IF(AND(referentes!U1044&lt;&gt;"",          referentes!U1044&lt;&gt;96321,    referentes!U1044&lt;&gt;96222            ),(referentes!W1044),"")</f>
        <v/>
      </c>
      <c r="Z1048" s="188">
        <f>referentes!S1044</f>
        <v>41482</v>
      </c>
      <c r="AB1048">
        <v>1042</v>
      </c>
      <c r="AC1048">
        <f t="shared" si="48"/>
        <v>0</v>
      </c>
      <c r="AD1048">
        <f t="shared" si="49"/>
        <v>1130</v>
      </c>
      <c r="AE1048" t="str">
        <f t="shared" si="50"/>
        <v>X</v>
      </c>
    </row>
    <row r="1049" spans="18:31" x14ac:dyDescent="0.2">
      <c r="R1049" t="str">
        <f>IF(AND(referentes!S659&lt;&gt;""    ),(referentes!W659),"")</f>
        <v>Yaru-1</v>
      </c>
      <c r="Y1049" s="188" t="str">
        <f>IF(AND(referentes!U1045&lt;&gt;"",          referentes!U1045&lt;&gt;96321,    referentes!U1045&lt;&gt;96222            ),(referentes!W1045),"")</f>
        <v/>
      </c>
      <c r="Z1049" s="188">
        <f>referentes!S1045</f>
        <v>41483</v>
      </c>
      <c r="AB1049">
        <v>1043</v>
      </c>
      <c r="AC1049">
        <f t="shared" si="48"/>
        <v>0</v>
      </c>
      <c r="AD1049">
        <f t="shared" si="49"/>
        <v>1130</v>
      </c>
      <c r="AE1049" t="str">
        <f t="shared" si="50"/>
        <v>X</v>
      </c>
    </row>
    <row r="1050" spans="18:31" x14ac:dyDescent="0.2">
      <c r="R1050" t="str">
        <f>IF(AND(referentes!S669&lt;&gt;""    ),(referentes!W669),"")</f>
        <v>Arroyo Limon Desembocadura</v>
      </c>
      <c r="Y1050" s="188" t="str">
        <f>IF(AND(referentes!U1046&lt;&gt;"",          referentes!U1046&lt;&gt;96321,    referentes!U1046&lt;&gt;96222            ),(referentes!W1046),"")</f>
        <v/>
      </c>
      <c r="Z1050" s="188">
        <f>referentes!S1046</f>
        <v>41489</v>
      </c>
      <c r="AB1050">
        <v>1044</v>
      </c>
      <c r="AC1050">
        <f t="shared" si="48"/>
        <v>0</v>
      </c>
      <c r="AD1050">
        <f t="shared" si="49"/>
        <v>1130</v>
      </c>
      <c r="AE1050" t="str">
        <f t="shared" si="50"/>
        <v>X</v>
      </c>
    </row>
    <row r="1051" spans="18:31" x14ac:dyDescent="0.2">
      <c r="R1051" t="str">
        <f>IF(AND(referentes!S682&lt;&gt;""    ),(referentes!W682),"")</f>
        <v>Bahía El Uno</v>
      </c>
      <c r="Y1051" s="188" t="str">
        <f>IF(AND(referentes!U1047&lt;&gt;"",          referentes!U1047&lt;&gt;96321,    referentes!U1047&lt;&gt;96222            ),(referentes!W1047),"")</f>
        <v/>
      </c>
      <c r="Z1051" s="188">
        <f>referentes!S1047</f>
        <v>41490</v>
      </c>
      <c r="AB1051">
        <v>1045</v>
      </c>
      <c r="AC1051">
        <f t="shared" si="48"/>
        <v>0</v>
      </c>
      <c r="AD1051">
        <f t="shared" si="49"/>
        <v>1130</v>
      </c>
      <c r="AE1051" t="str">
        <f t="shared" si="50"/>
        <v>X</v>
      </c>
    </row>
    <row r="1052" spans="18:31" x14ac:dyDescent="0.2">
      <c r="R1052" t="str">
        <f>IF(AND(referentes!S687&lt;&gt;""    ),(referentes!W687),"")</f>
        <v>Barranco Colorao</v>
      </c>
      <c r="Y1052" s="188" t="str">
        <f>IF(AND(referentes!U1048&lt;&gt;"",          referentes!U1048&lt;&gt;96321,    referentes!U1048&lt;&gt;96222            ),(referentes!W1048),"")</f>
        <v/>
      </c>
      <c r="Z1052" s="188">
        <f>referentes!S1048</f>
        <v>43717</v>
      </c>
      <c r="AB1052">
        <v>1046</v>
      </c>
      <c r="AC1052">
        <f t="shared" si="48"/>
        <v>0</v>
      </c>
      <c r="AD1052">
        <f t="shared" si="49"/>
        <v>1130</v>
      </c>
      <c r="AE1052" t="str">
        <f t="shared" si="50"/>
        <v>X</v>
      </c>
    </row>
    <row r="1053" spans="18:31" x14ac:dyDescent="0.2">
      <c r="R1053" t="str">
        <f>IF(AND(referentes!S694&lt;&gt;""    ),(referentes!W694),"")</f>
        <v>Boca Cerrada</v>
      </c>
      <c r="Y1053" s="188" t="str">
        <f>IF(AND(referentes!U1049&lt;&gt;"",          referentes!U1049&lt;&gt;96321,    referentes!U1049&lt;&gt;96222            ),(referentes!W1049),"")</f>
        <v/>
      </c>
      <c r="Z1053" s="188">
        <f>referentes!S1049</f>
        <v>44257</v>
      </c>
      <c r="AB1053">
        <v>1047</v>
      </c>
      <c r="AC1053">
        <f t="shared" si="48"/>
        <v>0</v>
      </c>
      <c r="AD1053">
        <f t="shared" si="49"/>
        <v>1130</v>
      </c>
      <c r="AE1053" t="str">
        <f t="shared" si="50"/>
        <v>X</v>
      </c>
    </row>
    <row r="1054" spans="18:31" x14ac:dyDescent="0.2">
      <c r="R1054" t="str">
        <f>IF(AND(referentes!S695&lt;&gt;""    ),(referentes!W695),"")</f>
        <v xml:space="preserve">Boca Cerrada </v>
      </c>
      <c r="Y1054" s="188" t="str">
        <f>IF(AND(referentes!U1050&lt;&gt;"",          referentes!U1050&lt;&gt;96321,    referentes!U1050&lt;&gt;96222            ),(referentes!W1050),"")</f>
        <v/>
      </c>
      <c r="Z1054" s="188">
        <f>referentes!S1050</f>
        <v>55949</v>
      </c>
      <c r="AB1054">
        <v>1048</v>
      </c>
      <c r="AC1054">
        <f t="shared" si="48"/>
        <v>0</v>
      </c>
      <c r="AD1054">
        <f t="shared" si="49"/>
        <v>1130</v>
      </c>
      <c r="AE1054" t="str">
        <f t="shared" si="50"/>
        <v>X</v>
      </c>
    </row>
    <row r="1055" spans="18:31" x14ac:dyDescent="0.2">
      <c r="R1055" t="str">
        <f>IF(AND(referentes!S696&lt;&gt;""    ),(referentes!W696),"")</f>
        <v>Boca Cerrada -2</v>
      </c>
      <c r="Y1055" s="188" t="str">
        <f>IF(AND(referentes!U1051&lt;&gt;"",          referentes!U1051&lt;&gt;96321,    referentes!U1051&lt;&gt;96222            ),(referentes!W1051),"")</f>
        <v/>
      </c>
      <c r="Z1055" s="188">
        <f>referentes!S1051</f>
        <v>55950</v>
      </c>
      <c r="AB1055">
        <v>1049</v>
      </c>
      <c r="AC1055">
        <f t="shared" si="48"/>
        <v>0</v>
      </c>
      <c r="AD1055">
        <f t="shared" si="49"/>
        <v>1130</v>
      </c>
      <c r="AE1055" t="str">
        <f t="shared" si="50"/>
        <v>X</v>
      </c>
    </row>
    <row r="1056" spans="18:31" x14ac:dyDescent="0.2">
      <c r="R1056" t="str">
        <f>IF(AND(referentes!S699&lt;&gt;""    ),(referentes!W699),"")</f>
        <v>Bocana Asocars</v>
      </c>
      <c r="Y1056" s="188" t="str">
        <f>IF(AND(referentes!U1052&lt;&gt;"",          referentes!U1052&lt;&gt;96321,    referentes!U1052&lt;&gt;96222            ),(referentes!W1052),"")</f>
        <v/>
      </c>
      <c r="Z1056" s="188">
        <f>referentes!S1052</f>
        <v>55951</v>
      </c>
      <c r="AB1056">
        <v>1050</v>
      </c>
      <c r="AC1056">
        <f t="shared" si="48"/>
        <v>0</v>
      </c>
      <c r="AD1056">
        <f t="shared" si="49"/>
        <v>1130</v>
      </c>
      <c r="AE1056" t="str">
        <f t="shared" si="50"/>
        <v>X</v>
      </c>
    </row>
    <row r="1057" spans="18:31" x14ac:dyDescent="0.2">
      <c r="R1057" t="str">
        <f>IF(AND(referentes!S702&lt;&gt;""    ),(referentes!W702),"")</f>
        <v>Bocana Rio Saija</v>
      </c>
      <c r="Y1057" s="188" t="str">
        <f>IF(AND(referentes!U1053&lt;&gt;"",          referentes!U1053&lt;&gt;96321,    referentes!U1053&lt;&gt;96222            ),(referentes!W1053),"")</f>
        <v/>
      </c>
      <c r="Z1057" s="188">
        <f>referentes!S1053</f>
        <v>55953</v>
      </c>
      <c r="AB1057">
        <v>1051</v>
      </c>
      <c r="AC1057">
        <f t="shared" si="48"/>
        <v>0</v>
      </c>
      <c r="AD1057">
        <f t="shared" si="49"/>
        <v>1130</v>
      </c>
      <c r="AE1057" t="str">
        <f t="shared" si="50"/>
        <v>X</v>
      </c>
    </row>
    <row r="1058" spans="18:31" x14ac:dyDescent="0.2">
      <c r="R1058" t="str">
        <f>IF(AND(referentes!S705&lt;&gt;""    ),(referentes!W705),"")</f>
        <v xml:space="preserve">Bodegas </v>
      </c>
      <c r="Y1058" s="188" t="str">
        <f>IF(AND(referentes!U1054&lt;&gt;"",          referentes!U1054&lt;&gt;96321,    referentes!U1054&lt;&gt;96222            ),(referentes!W1054),"")</f>
        <v/>
      </c>
      <c r="Z1058" s="188">
        <f>referentes!S1054</f>
        <v>48397</v>
      </c>
      <c r="AB1058">
        <v>1052</v>
      </c>
      <c r="AC1058">
        <f t="shared" si="48"/>
        <v>0</v>
      </c>
      <c r="AD1058">
        <f t="shared" si="49"/>
        <v>1130</v>
      </c>
      <c r="AE1058" t="str">
        <f t="shared" si="50"/>
        <v>X</v>
      </c>
    </row>
    <row r="1059" spans="18:31" x14ac:dyDescent="0.2">
      <c r="R1059" t="str">
        <f>IF(AND(referentes!S706&lt;&gt;""    ),(referentes!W706),"")</f>
        <v>Buritaca 1</v>
      </c>
      <c r="Y1059" s="188" t="str">
        <f>IF(AND(referentes!U1055&lt;&gt;"",          referentes!U1055&lt;&gt;96321,    referentes!U1055&lt;&gt;96222            ),(referentes!W1055),"")</f>
        <v/>
      </c>
      <c r="Z1059" s="188">
        <f>referentes!S1055</f>
        <v>48414</v>
      </c>
      <c r="AB1059">
        <v>1053</v>
      </c>
      <c r="AC1059">
        <f t="shared" si="48"/>
        <v>0</v>
      </c>
      <c r="AD1059">
        <f t="shared" si="49"/>
        <v>1130</v>
      </c>
      <c r="AE1059" t="str">
        <f t="shared" si="50"/>
        <v>X</v>
      </c>
    </row>
    <row r="1060" spans="18:31" x14ac:dyDescent="0.2">
      <c r="R1060" t="str">
        <f>IF(AND(referentes!S721&lt;&gt;""    ),(referentes!W721),"")</f>
        <v>Caño Garzal</v>
      </c>
      <c r="Y1060" s="188" t="str">
        <f>IF(AND(referentes!U1056&lt;&gt;"",          referentes!U1056&lt;&gt;96321,    referentes!U1056&lt;&gt;96222            ),(referentes!W1056),"")</f>
        <v/>
      </c>
      <c r="Z1060" s="188">
        <f>referentes!S1056</f>
        <v>48422</v>
      </c>
      <c r="AB1060">
        <v>1054</v>
      </c>
      <c r="AC1060">
        <f t="shared" si="48"/>
        <v>0</v>
      </c>
      <c r="AD1060">
        <f t="shared" si="49"/>
        <v>1130</v>
      </c>
      <c r="AE1060" t="str">
        <f t="shared" si="50"/>
        <v>X</v>
      </c>
    </row>
    <row r="1061" spans="18:31" x14ac:dyDescent="0.2">
      <c r="R1061" t="str">
        <f>IF(AND(referentes!S724&lt;&gt;""    ),(referentes!W724),"")</f>
        <v>Caño Grande 3</v>
      </c>
      <c r="Y1061" s="188" t="str">
        <f>IF(AND(referentes!U1057&lt;&gt;"",          referentes!U1057&lt;&gt;96321,    referentes!U1057&lt;&gt;96222            ),(referentes!W1057),"")</f>
        <v/>
      </c>
      <c r="Z1061" s="188">
        <f>referentes!S1057</f>
        <v>48462</v>
      </c>
      <c r="AB1061">
        <v>1055</v>
      </c>
      <c r="AC1061">
        <f t="shared" si="48"/>
        <v>0</v>
      </c>
      <c r="AD1061">
        <f t="shared" si="49"/>
        <v>1130</v>
      </c>
      <c r="AE1061" t="str">
        <f t="shared" si="50"/>
        <v>X</v>
      </c>
    </row>
    <row r="1062" spans="18:31" x14ac:dyDescent="0.2">
      <c r="R1062" t="str">
        <f>IF(AND(referentes!S732&lt;&gt;""    ),(referentes!W732),"")</f>
        <v>Caño Salado</v>
      </c>
      <c r="Y1062" s="188" t="str">
        <f>IF(AND(referentes!U1058&lt;&gt;"",          referentes!U1058&lt;&gt;96321,    referentes!U1058&lt;&gt;96222            ),(referentes!W1058),"")</f>
        <v/>
      </c>
      <c r="Z1062" s="188">
        <f>referentes!S1058</f>
        <v>48485</v>
      </c>
      <c r="AB1062">
        <v>1056</v>
      </c>
      <c r="AC1062">
        <f t="shared" si="48"/>
        <v>0</v>
      </c>
      <c r="AD1062">
        <f t="shared" si="49"/>
        <v>1130</v>
      </c>
      <c r="AE1062" t="str">
        <f t="shared" si="50"/>
        <v>X</v>
      </c>
    </row>
    <row r="1063" spans="18:31" x14ac:dyDescent="0.2">
      <c r="R1063" t="str">
        <f>IF(AND(referentes!S735&lt;&gt;""    ),(referentes!W735),"")</f>
        <v>Caño Salado 2</v>
      </c>
      <c r="Y1063" s="188" t="str">
        <f>IF(AND(referentes!U1059&lt;&gt;"",          referentes!U1059&lt;&gt;96321,    referentes!U1059&lt;&gt;96222            ),(referentes!W1059),"")</f>
        <v/>
      </c>
      <c r="Z1063" s="188">
        <f>referentes!S1059</f>
        <v>41952</v>
      </c>
      <c r="AB1063">
        <v>1057</v>
      </c>
      <c r="AC1063">
        <f t="shared" si="48"/>
        <v>0</v>
      </c>
      <c r="AD1063">
        <f t="shared" si="49"/>
        <v>1130</v>
      </c>
      <c r="AE1063" t="str">
        <f t="shared" si="50"/>
        <v>X</v>
      </c>
    </row>
    <row r="1064" spans="18:31" x14ac:dyDescent="0.2">
      <c r="R1064" t="str">
        <f>IF(AND(referentes!S765&lt;&gt;""    ),(referentes!W765),"")</f>
        <v>Ciénaga Sabaletes Playa</v>
      </c>
      <c r="Y1064" s="188" t="str">
        <f>IF(AND(referentes!U1060&lt;&gt;"",          referentes!U1060&lt;&gt;96321,    referentes!U1060&lt;&gt;96222            ),(referentes!W1060),"")</f>
        <v/>
      </c>
      <c r="Z1064" s="188">
        <f>referentes!S1060</f>
        <v>41956</v>
      </c>
      <c r="AB1064">
        <v>1058</v>
      </c>
      <c r="AC1064">
        <f t="shared" si="48"/>
        <v>0</v>
      </c>
      <c r="AD1064">
        <f t="shared" si="49"/>
        <v>1130</v>
      </c>
      <c r="AE1064" t="str">
        <f t="shared" si="50"/>
        <v>X</v>
      </c>
    </row>
    <row r="1065" spans="18:31" x14ac:dyDescent="0.2">
      <c r="R1065" t="str">
        <f>IF(AND(referentes!S829&lt;&gt;""    ),(referentes!W829),"")</f>
        <v>Laguna Salada</v>
      </c>
      <c r="Y1065" s="188" t="str">
        <f>IF(AND(referentes!U1061&lt;&gt;"",          referentes!U1061&lt;&gt;96321,    referentes!U1061&lt;&gt;96222            ),(referentes!W1061),"")</f>
        <v/>
      </c>
      <c r="Z1065" s="188">
        <f>referentes!S1061</f>
        <v>45165</v>
      </c>
      <c r="AB1065">
        <v>1059</v>
      </c>
      <c r="AC1065">
        <f t="shared" si="48"/>
        <v>0</v>
      </c>
      <c r="AD1065">
        <f t="shared" si="49"/>
        <v>1130</v>
      </c>
      <c r="AE1065" t="str">
        <f t="shared" si="50"/>
        <v>X</v>
      </c>
    </row>
    <row r="1066" spans="18:31" x14ac:dyDescent="0.2">
      <c r="R1066" t="str">
        <f>IF(AND(referentes!S835&lt;&gt;""    ),(referentes!W835),"")</f>
        <v>MIQUITOS CURAY</v>
      </c>
      <c r="Y1066" s="188" t="str">
        <f>IF(AND(referentes!U1062&lt;&gt;"",          referentes!U1062&lt;&gt;96321,    referentes!U1062&lt;&gt;96222            ),(referentes!W1062),"")</f>
        <v/>
      </c>
      <c r="Z1066" s="188">
        <f>referentes!S1062</f>
        <v>41998</v>
      </c>
      <c r="AB1066">
        <v>1060</v>
      </c>
      <c r="AC1066">
        <f t="shared" si="48"/>
        <v>0</v>
      </c>
      <c r="AD1066">
        <f t="shared" si="49"/>
        <v>1130</v>
      </c>
      <c r="AE1066" t="str">
        <f t="shared" si="50"/>
        <v>X</v>
      </c>
    </row>
    <row r="1067" spans="18:31" x14ac:dyDescent="0.2">
      <c r="R1067" t="str">
        <f>IF(AND(referentes!S840&lt;&gt;""    ),(referentes!W840),"")</f>
        <v>Manatíes A</v>
      </c>
      <c r="Y1067" s="188" t="str">
        <f>IF(AND(referentes!U1063&lt;&gt;"",          referentes!U1063&lt;&gt;96321,    referentes!U1063&lt;&gt;96222            ),(referentes!W1063),"")</f>
        <v/>
      </c>
      <c r="Z1067" s="188">
        <f>referentes!S1063</f>
        <v>42005</v>
      </c>
      <c r="AB1067">
        <v>1061</v>
      </c>
      <c r="AC1067">
        <f t="shared" si="48"/>
        <v>0</v>
      </c>
      <c r="AD1067">
        <f t="shared" si="49"/>
        <v>1130</v>
      </c>
      <c r="AE1067" t="str">
        <f t="shared" si="50"/>
        <v>X</v>
      </c>
    </row>
    <row r="1068" spans="18:31" x14ac:dyDescent="0.2">
      <c r="R1068" t="str">
        <f>IF(AND(referentes!S843&lt;&gt;""    ),(referentes!W843),"")</f>
        <v>Manglar de borde 2</v>
      </c>
      <c r="Y1068" s="188" t="str">
        <f>IF(AND(referentes!U1064&lt;&gt;"",          referentes!U1064&lt;&gt;96321,    referentes!U1064&lt;&gt;96222            ),(referentes!W1064),"")</f>
        <v/>
      </c>
      <c r="Z1068" s="188">
        <f>referentes!S1064</f>
        <v>44498</v>
      </c>
      <c r="AB1068">
        <v>1062</v>
      </c>
      <c r="AC1068">
        <f t="shared" si="48"/>
        <v>0</v>
      </c>
      <c r="AD1068">
        <f t="shared" si="49"/>
        <v>1130</v>
      </c>
      <c r="AE1068" t="str">
        <f t="shared" si="50"/>
        <v>X</v>
      </c>
    </row>
    <row r="1069" spans="18:31" x14ac:dyDescent="0.2">
      <c r="R1069" t="str">
        <f>IF(AND(referentes!S846&lt;&gt;""    ),(referentes!W846),"")</f>
        <v>Manzanillo</v>
      </c>
      <c r="Y1069" s="188" t="str">
        <f>IF(AND(referentes!U1065&lt;&gt;"",          referentes!U1065&lt;&gt;96321,    referentes!U1065&lt;&gt;96222            ),(referentes!W1065),"")</f>
        <v/>
      </c>
      <c r="Z1069" s="188">
        <f>referentes!S1065</f>
        <v>45470</v>
      </c>
      <c r="AB1069">
        <v>1063</v>
      </c>
      <c r="AC1069">
        <f t="shared" si="48"/>
        <v>0</v>
      </c>
      <c r="AD1069">
        <f t="shared" si="49"/>
        <v>1130</v>
      </c>
      <c r="AE1069" t="str">
        <f t="shared" si="50"/>
        <v>X</v>
      </c>
    </row>
    <row r="1070" spans="18:31" x14ac:dyDescent="0.2">
      <c r="R1070" t="str">
        <f>IF(AND(referentes!S860&lt;&gt;""    ),(referentes!W860),"")</f>
        <v>Parte baja Río Chorí</v>
      </c>
      <c r="Y1070" s="188" t="str">
        <f>IF(AND(referentes!U1066&lt;&gt;"",          referentes!U1066&lt;&gt;96321,    referentes!U1066&lt;&gt;96222            ),(referentes!W1066),"")</f>
        <v/>
      </c>
      <c r="Z1070" s="188">
        <f>referentes!S1066</f>
        <v>45471</v>
      </c>
      <c r="AB1070">
        <v>1064</v>
      </c>
      <c r="AC1070">
        <f t="shared" si="48"/>
        <v>0</v>
      </c>
      <c r="AD1070">
        <f t="shared" si="49"/>
        <v>1130</v>
      </c>
      <c r="AE1070" t="str">
        <f t="shared" si="50"/>
        <v>X</v>
      </c>
    </row>
    <row r="1071" spans="18:31" x14ac:dyDescent="0.2">
      <c r="R1071" t="str">
        <f>IF(AND(referentes!S871&lt;&gt;""    ),(referentes!W871),"")</f>
        <v>Punta Arenas</v>
      </c>
      <c r="Y1071" s="188" t="str">
        <f>IF(AND(referentes!U1067&lt;&gt;"",          referentes!U1067&lt;&gt;96321,    referentes!U1067&lt;&gt;96222            ),(referentes!W1067),"")</f>
        <v/>
      </c>
      <c r="Z1071" s="188">
        <f>referentes!S1067</f>
        <v>42251</v>
      </c>
      <c r="AB1071">
        <v>1065</v>
      </c>
      <c r="AC1071">
        <f t="shared" si="48"/>
        <v>0</v>
      </c>
      <c r="AD1071">
        <f t="shared" si="49"/>
        <v>1130</v>
      </c>
      <c r="AE1071" t="str">
        <f t="shared" si="50"/>
        <v>X</v>
      </c>
    </row>
    <row r="1072" spans="18:31" x14ac:dyDescent="0.2">
      <c r="R1072" t="str">
        <f>IF(AND(referentes!S882&lt;&gt;""    ),(referentes!W882),"")</f>
        <v>Quiroga</v>
      </c>
      <c r="Y1072" s="188" t="str">
        <f>IF(AND(referentes!U1068&lt;&gt;"",          referentes!U1068&lt;&gt;96321,    referentes!U1068&lt;&gt;96222            ),(referentes!W1068),"")</f>
        <v/>
      </c>
      <c r="Z1072" s="188">
        <f>referentes!S1068</f>
        <v>45500</v>
      </c>
      <c r="AB1072">
        <v>1066</v>
      </c>
      <c r="AC1072">
        <f t="shared" si="48"/>
        <v>0</v>
      </c>
      <c r="AD1072">
        <f t="shared" si="49"/>
        <v>1130</v>
      </c>
      <c r="AE1072" t="str">
        <f t="shared" si="50"/>
        <v>X</v>
      </c>
    </row>
    <row r="1073" spans="18:31" x14ac:dyDescent="0.2">
      <c r="R1073" t="str">
        <f>IF(AND(referentes!S883&lt;&gt;""    ),(referentes!W883),"")</f>
        <v>Rincon Norte</v>
      </c>
      <c r="Y1073" s="188" t="str">
        <f>IF(AND(referentes!U1069&lt;&gt;"",          referentes!U1069&lt;&gt;96321,    referentes!U1069&lt;&gt;96222            ),(referentes!W1069),"")</f>
        <v/>
      </c>
      <c r="Z1073" s="188">
        <f>referentes!S1069</f>
        <v>42091</v>
      </c>
      <c r="AB1073">
        <v>1067</v>
      </c>
      <c r="AC1073">
        <f t="shared" si="48"/>
        <v>0</v>
      </c>
      <c r="AD1073">
        <f t="shared" si="49"/>
        <v>1130</v>
      </c>
      <c r="AE1073" t="str">
        <f t="shared" si="50"/>
        <v>X</v>
      </c>
    </row>
    <row r="1074" spans="18:31" x14ac:dyDescent="0.2">
      <c r="R1074" t="str">
        <f>IF(AND(referentes!S896&lt;&gt;""    ),(referentes!W896),"")</f>
        <v xml:space="preserve">Rio toribio desembocadura - Margen norte </v>
      </c>
      <c r="Y1074" s="188" t="str">
        <f>IF(AND(referentes!U1070&lt;&gt;"",          referentes!U1070&lt;&gt;96321,    referentes!U1070&lt;&gt;96222            ),(referentes!W1070),"")</f>
        <v/>
      </c>
      <c r="Z1074" s="188">
        <f>referentes!S1070</f>
        <v>42101</v>
      </c>
      <c r="AB1074">
        <v>1068</v>
      </c>
      <c r="AC1074">
        <f t="shared" si="48"/>
        <v>0</v>
      </c>
      <c r="AD1074">
        <f t="shared" si="49"/>
        <v>1130</v>
      </c>
      <c r="AE1074" t="str">
        <f t="shared" si="50"/>
        <v>X</v>
      </c>
    </row>
    <row r="1075" spans="18:31" x14ac:dyDescent="0.2">
      <c r="R1075" t="str">
        <f>IF(AND(referentes!S930&lt;&gt;""    ),(referentes!W930),"")</f>
        <v>Velero</v>
      </c>
      <c r="Y1075" s="188" t="str">
        <f>IF(AND(referentes!U1071&lt;&gt;"",          referentes!U1071&lt;&gt;96321,    referentes!U1071&lt;&gt;96222            ),(referentes!W1071),"")</f>
        <v/>
      </c>
      <c r="Z1075" s="188">
        <f>referentes!S1071</f>
        <v>42697</v>
      </c>
      <c r="AB1075">
        <v>1069</v>
      </c>
      <c r="AC1075">
        <f t="shared" si="48"/>
        <v>0</v>
      </c>
      <c r="AD1075">
        <f t="shared" si="49"/>
        <v>1130</v>
      </c>
      <c r="AE1075" t="str">
        <f t="shared" si="50"/>
        <v>X</v>
      </c>
    </row>
    <row r="1076" spans="18:31" x14ac:dyDescent="0.2">
      <c r="R1076" t="str">
        <f>IF(AND(referentes!S943&lt;&gt;""    ),(referentes!W943),"")</f>
        <v>Sin Zonificación</v>
      </c>
      <c r="Y1076" s="188" t="str">
        <f>IF(AND(referentes!U1072&lt;&gt;"",          referentes!U1072&lt;&gt;96321,    referentes!U1072&lt;&gt;96222            ),(referentes!W1072),"")</f>
        <v/>
      </c>
      <c r="Z1076" s="188">
        <f>referentes!S1072</f>
        <v>45093</v>
      </c>
      <c r="AB1076">
        <v>1070</v>
      </c>
      <c r="AC1076">
        <f t="shared" si="48"/>
        <v>0</v>
      </c>
      <c r="AD1076">
        <f t="shared" si="49"/>
        <v>1130</v>
      </c>
      <c r="AE1076" t="str">
        <f t="shared" si="50"/>
        <v>X</v>
      </c>
    </row>
    <row r="1077" spans="18:31" x14ac:dyDescent="0.2">
      <c r="R1077" t="str">
        <f>IF(AND(referentes!S944&lt;&gt;""    ),(referentes!W944),"")</f>
        <v>Sin Zonificación</v>
      </c>
      <c r="Y1077" s="188" t="str">
        <f>IF(AND(referentes!U1073&lt;&gt;"",          referentes!U1073&lt;&gt;96321,    referentes!U1073&lt;&gt;96222            ),(referentes!W1073),"")</f>
        <v/>
      </c>
      <c r="Z1077" s="188">
        <f>referentes!S1073</f>
        <v>45116</v>
      </c>
      <c r="AB1077">
        <v>1071</v>
      </c>
      <c r="AC1077">
        <f t="shared" si="48"/>
        <v>0</v>
      </c>
      <c r="AD1077">
        <f t="shared" si="49"/>
        <v>1130</v>
      </c>
      <c r="AE1077" t="str">
        <f t="shared" si="50"/>
        <v>X</v>
      </c>
    </row>
    <row r="1078" spans="18:31" x14ac:dyDescent="0.2">
      <c r="R1078" t="str">
        <f>IF(AND(referentes!S945&lt;&gt;""    ),(referentes!W945),"")</f>
        <v>Sin Zonificación</v>
      </c>
      <c r="Y1078" s="188" t="str">
        <f>IF(AND(referentes!U1074&lt;&gt;"",          referentes!U1074&lt;&gt;96321,    referentes!U1074&lt;&gt;96222            ),(referentes!W1074),"")</f>
        <v/>
      </c>
      <c r="Z1078" s="188">
        <f>referentes!S1074</f>
        <v>48731</v>
      </c>
      <c r="AB1078">
        <v>1072</v>
      </c>
      <c r="AC1078">
        <f t="shared" si="48"/>
        <v>0</v>
      </c>
      <c r="AD1078">
        <f t="shared" si="49"/>
        <v>1130</v>
      </c>
      <c r="AE1078" t="str">
        <f t="shared" si="50"/>
        <v>X</v>
      </c>
    </row>
    <row r="1079" spans="18:31" x14ac:dyDescent="0.2">
      <c r="R1079" t="str">
        <f>IF(AND(referentes!S961&lt;&gt;""    ),(referentes!W961),"")</f>
        <v>Zona P7</v>
      </c>
      <c r="Y1079" s="188" t="str">
        <f>IF(AND(referentes!U1075&lt;&gt;"",          referentes!U1075&lt;&gt;96321,    referentes!U1075&lt;&gt;96222            ),(referentes!W1075),"")</f>
        <v/>
      </c>
      <c r="Z1079" s="188">
        <f>referentes!S1075</f>
        <v>48760</v>
      </c>
      <c r="AB1079">
        <v>1073</v>
      </c>
      <c r="AC1079">
        <f t="shared" si="48"/>
        <v>0</v>
      </c>
      <c r="AD1079">
        <f t="shared" si="49"/>
        <v>1130</v>
      </c>
      <c r="AE1079" t="str">
        <f t="shared" si="50"/>
        <v>X</v>
      </c>
    </row>
    <row r="1080" spans="18:31" x14ac:dyDescent="0.2">
      <c r="R1080" t="str">
        <f>IF(AND(referentes!S962&lt;&gt;""    ),(referentes!W962),"")</f>
        <v>Zona de Preservacion</v>
      </c>
      <c r="Y1080" s="188" t="str">
        <f>IF(AND(referentes!U1076&lt;&gt;"",          referentes!U1076&lt;&gt;96321,    referentes!U1076&lt;&gt;96222            ),(referentes!W1076),"")</f>
        <v/>
      </c>
      <c r="Z1080" s="188">
        <f>referentes!S1076</f>
        <v>45084</v>
      </c>
      <c r="AB1080">
        <v>1074</v>
      </c>
      <c r="AC1080">
        <f t="shared" si="48"/>
        <v>0</v>
      </c>
      <c r="AD1080">
        <f t="shared" si="49"/>
        <v>1130</v>
      </c>
      <c r="AE1080" t="str">
        <f t="shared" si="50"/>
        <v>X</v>
      </c>
    </row>
    <row r="1081" spans="18:31" x14ac:dyDescent="0.2">
      <c r="R1081" t="str">
        <f>IF(AND(referentes!S963&lt;&gt;""    ),(referentes!W963),"")</f>
        <v>Zona de Preservacion</v>
      </c>
      <c r="Y1081" s="188" t="str">
        <f>IF(AND(referentes!U1077&lt;&gt;"",          referentes!U1077&lt;&gt;96321,    referentes!U1077&lt;&gt;96222            ),(referentes!W1077),"")</f>
        <v/>
      </c>
      <c r="Z1081" s="188">
        <f>referentes!S1077</f>
        <v>45420</v>
      </c>
      <c r="AB1081">
        <v>1075</v>
      </c>
      <c r="AC1081">
        <f t="shared" si="48"/>
        <v>0</v>
      </c>
      <c r="AD1081">
        <f t="shared" si="49"/>
        <v>1130</v>
      </c>
      <c r="AE1081" t="str">
        <f t="shared" si="50"/>
        <v>X</v>
      </c>
    </row>
    <row r="1082" spans="18:31" x14ac:dyDescent="0.2">
      <c r="R1082" t="str">
        <f>IF(AND(referentes!S964&lt;&gt;""    ),(referentes!W964),"")</f>
        <v>Zona de Preservacion</v>
      </c>
      <c r="Y1082" s="188" t="str">
        <f>IF(AND(referentes!U1078&lt;&gt;"",          referentes!U1078&lt;&gt;96321,    referentes!U1078&lt;&gt;96222            ),(referentes!W1078),"")</f>
        <v/>
      </c>
      <c r="Z1082" s="188">
        <f>referentes!S1078</f>
        <v>45581</v>
      </c>
      <c r="AB1082">
        <v>1076</v>
      </c>
      <c r="AC1082">
        <f t="shared" si="48"/>
        <v>0</v>
      </c>
      <c r="AD1082">
        <f t="shared" si="49"/>
        <v>1130</v>
      </c>
      <c r="AE1082" t="str">
        <f t="shared" si="50"/>
        <v>X</v>
      </c>
    </row>
    <row r="1083" spans="18:31" x14ac:dyDescent="0.2">
      <c r="R1083" t="str">
        <f>IF(AND(referentes!S1029&lt;&gt;""    ),(referentes!W1029),"")</f>
        <v>Zona de Preservación</v>
      </c>
      <c r="Y1083" s="188" t="str">
        <f>IF(AND(referentes!U1079&lt;&gt;"",          referentes!U1079&lt;&gt;96321,    referentes!U1079&lt;&gt;96222            ),(referentes!W1079),"")</f>
        <v/>
      </c>
      <c r="Z1083" s="188">
        <f>referentes!S1079</f>
        <v>45855</v>
      </c>
      <c r="AB1083">
        <v>1077</v>
      </c>
      <c r="AC1083">
        <f t="shared" si="48"/>
        <v>0</v>
      </c>
      <c r="AD1083">
        <f t="shared" si="49"/>
        <v>1130</v>
      </c>
      <c r="AE1083" t="str">
        <f t="shared" si="50"/>
        <v>X</v>
      </c>
    </row>
    <row r="1084" spans="18:31" x14ac:dyDescent="0.2">
      <c r="R1084" t="str">
        <f>IF(AND(referentes!S1044&lt;&gt;""    ),(referentes!W1044),"")</f>
        <v>Zona de Preservación</v>
      </c>
      <c r="Y1084" s="188" t="str">
        <f>IF(AND(referentes!U1080&lt;&gt;"",          referentes!U1080&lt;&gt;96321,    referentes!U1080&lt;&gt;96222            ),(referentes!W1080),"")</f>
        <v/>
      </c>
      <c r="Z1084" s="188">
        <f>referentes!S1080</f>
        <v>41117</v>
      </c>
      <c r="AB1084">
        <v>1078</v>
      </c>
      <c r="AC1084">
        <f t="shared" si="48"/>
        <v>0</v>
      </c>
      <c r="AD1084">
        <f t="shared" si="49"/>
        <v>1130</v>
      </c>
      <c r="AE1084" t="str">
        <f t="shared" si="50"/>
        <v>X</v>
      </c>
    </row>
    <row r="1085" spans="18:31" x14ac:dyDescent="0.2">
      <c r="R1085" t="str">
        <f>IF(AND(referentes!S1045&lt;&gt;""    ),(referentes!W1045),"")</f>
        <v>Zona de Preservación</v>
      </c>
      <c r="Y1085" s="188" t="str">
        <f>IF(AND(referentes!U1081&lt;&gt;"",          referentes!U1081&lt;&gt;96321,    referentes!U1081&lt;&gt;96222            ),(referentes!W1081),"")</f>
        <v/>
      </c>
      <c r="Z1085" s="188">
        <f>referentes!S1081</f>
        <v>41130</v>
      </c>
      <c r="AB1085">
        <v>1079</v>
      </c>
      <c r="AC1085">
        <f t="shared" si="48"/>
        <v>0</v>
      </c>
      <c r="AD1085">
        <f t="shared" si="49"/>
        <v>1130</v>
      </c>
      <c r="AE1085" t="str">
        <f t="shared" si="50"/>
        <v>X</v>
      </c>
    </row>
    <row r="1086" spans="18:31" x14ac:dyDescent="0.2">
      <c r="R1086" t="str">
        <f>IF(AND(referentes!S1063&lt;&gt;""    ),(referentes!W1063),"")</f>
        <v>Zona de Recuperación</v>
      </c>
      <c r="Y1086" s="188" t="str">
        <f>IF(AND(referentes!U1082&lt;&gt;"",          referentes!U1082&lt;&gt;96321,    referentes!U1082&lt;&gt;96222            ),(referentes!W1082),"")</f>
        <v/>
      </c>
      <c r="Z1086" s="188">
        <f>referentes!S1082</f>
        <v>41138</v>
      </c>
      <c r="AB1086">
        <v>1080</v>
      </c>
      <c r="AC1086">
        <f t="shared" si="48"/>
        <v>0</v>
      </c>
      <c r="AD1086">
        <f t="shared" si="49"/>
        <v>1130</v>
      </c>
      <c r="AE1086" t="str">
        <f t="shared" si="50"/>
        <v>X</v>
      </c>
    </row>
    <row r="1087" spans="18:31" x14ac:dyDescent="0.2">
      <c r="R1087" t="str">
        <f>IF(AND(referentes!S1088&lt;&gt;""    ),(referentes!W1088),"")</f>
        <v>Zona de Recuperación</v>
      </c>
      <c r="Y1087" s="188" t="str">
        <f>IF(AND(referentes!U1083&lt;&gt;"",          referentes!U1083&lt;&gt;96321,    referentes!U1083&lt;&gt;96222            ),(referentes!W1083),"")</f>
        <v/>
      </c>
      <c r="Z1087" s="188">
        <f>referentes!S1083</f>
        <v>41153</v>
      </c>
      <c r="AB1087">
        <v>1081</v>
      </c>
      <c r="AC1087">
        <f t="shared" si="48"/>
        <v>0</v>
      </c>
      <c r="AD1087">
        <f t="shared" si="49"/>
        <v>1130</v>
      </c>
      <c r="AE1087" t="str">
        <f t="shared" si="50"/>
        <v>X</v>
      </c>
    </row>
    <row r="1088" spans="18:31" x14ac:dyDescent="0.2">
      <c r="R1088" t="str">
        <f>IF(AND(referentes!S1113&lt;&gt;""    ),(referentes!W1113),"")</f>
        <v>Zona de Recuperación</v>
      </c>
      <c r="Y1088" s="188" t="str">
        <f>IF(AND(referentes!U1084&lt;&gt;"",          referentes!U1084&lt;&gt;96321,    referentes!U1084&lt;&gt;96222            ),(referentes!W1084),"")</f>
        <v/>
      </c>
      <c r="Z1088" s="188">
        <f>referentes!S1084</f>
        <v>45002</v>
      </c>
      <c r="AB1088">
        <v>1082</v>
      </c>
      <c r="AC1088">
        <f t="shared" si="48"/>
        <v>0</v>
      </c>
      <c r="AD1088">
        <f t="shared" si="49"/>
        <v>1130</v>
      </c>
      <c r="AE1088" t="str">
        <f t="shared" si="50"/>
        <v>X</v>
      </c>
    </row>
    <row r="1089" spans="18:31" x14ac:dyDescent="0.2">
      <c r="R1089" t="str">
        <f>IF(AND(referentes!S1156&lt;&gt;""    ),(referentes!W1156),"")</f>
        <v>Zona de Uso Sostenible</v>
      </c>
      <c r="Y1089" s="188" t="str">
        <f>IF(AND(referentes!U1085&lt;&gt;"",          referentes!U1085&lt;&gt;96321,    referentes!U1085&lt;&gt;96222            ),(referentes!W1085),"")</f>
        <v/>
      </c>
      <c r="Z1089" s="188">
        <f>referentes!S1085</f>
        <v>40995</v>
      </c>
      <c r="AB1089">
        <v>1083</v>
      </c>
      <c r="AC1089">
        <f t="shared" si="48"/>
        <v>0</v>
      </c>
      <c r="AD1089">
        <f t="shared" si="49"/>
        <v>1130</v>
      </c>
      <c r="AE1089" t="str">
        <f t="shared" si="50"/>
        <v>X</v>
      </c>
    </row>
    <row r="1090" spans="18:31" x14ac:dyDescent="0.2">
      <c r="R1090" t="str">
        <f>IF(AND(referentes!S1249&lt;&gt;""    ),(referentes!W1249),"")</f>
        <v/>
      </c>
      <c r="Y1090" s="188" t="str">
        <f>IF(AND(referentes!U1086&lt;&gt;"",          referentes!U1086&lt;&gt;96321,    referentes!U1086&lt;&gt;96222            ),(referentes!W1086),"")</f>
        <v/>
      </c>
      <c r="Z1090" s="188">
        <f>referentes!S1086</f>
        <v>44999</v>
      </c>
      <c r="AB1090">
        <v>1084</v>
      </c>
      <c r="AC1090">
        <f t="shared" si="48"/>
        <v>0</v>
      </c>
      <c r="AD1090">
        <f t="shared" si="49"/>
        <v>1130</v>
      </c>
      <c r="AE1090" t="str">
        <f t="shared" si="50"/>
        <v>X</v>
      </c>
    </row>
    <row r="1091" spans="18:31" x14ac:dyDescent="0.2">
      <c r="R1091" t="str">
        <f>IF(AND(referentes!S985&lt;&gt;""    ),(referentes!W985),"")</f>
        <v>Zona de Preservación</v>
      </c>
      <c r="Y1091" s="188" t="str">
        <f>IF(AND(referentes!U1087&lt;&gt;"",          referentes!U1087&lt;&gt;96321,    referentes!U1087&lt;&gt;96222            ),(referentes!W1087),"")</f>
        <v/>
      </c>
      <c r="Z1091" s="188">
        <f>referentes!S1087</f>
        <v>45299</v>
      </c>
      <c r="AB1091">
        <v>1085</v>
      </c>
      <c r="AC1091">
        <f t="shared" si="48"/>
        <v>0</v>
      </c>
      <c r="AD1091">
        <f t="shared" si="49"/>
        <v>1130</v>
      </c>
      <c r="AE1091" t="str">
        <f t="shared" si="50"/>
        <v>X</v>
      </c>
    </row>
    <row r="1092" spans="18:31" x14ac:dyDescent="0.2">
      <c r="R1092" t="str">
        <f>IF(AND(referentes!S983&lt;&gt;""    ),(referentes!W983),"")</f>
        <v>Zona de Preservación</v>
      </c>
      <c r="Y1092" s="188" t="str">
        <f>IF(AND(referentes!U1088&lt;&gt;"",          referentes!U1088&lt;&gt;96321,    referentes!U1088&lt;&gt;96222            ),(referentes!W1088),"")</f>
        <v/>
      </c>
      <c r="Z1092" s="188">
        <f>referentes!S1088</f>
        <v>45311</v>
      </c>
      <c r="AB1092">
        <v>1086</v>
      </c>
      <c r="AC1092">
        <f t="shared" si="48"/>
        <v>0</v>
      </c>
      <c r="AD1092">
        <f t="shared" si="49"/>
        <v>1130</v>
      </c>
      <c r="AE1092" t="str">
        <f t="shared" si="50"/>
        <v>X</v>
      </c>
    </row>
    <row r="1093" spans="18:31" x14ac:dyDescent="0.2">
      <c r="R1093" t="str">
        <f>IF(AND(referentes!S1078&lt;&gt;""    ),(referentes!W1078),"")</f>
        <v>Zona de Recuperación</v>
      </c>
      <c r="Y1093" s="188" t="str">
        <f>IF(AND(referentes!U1089&lt;&gt;"",          referentes!U1089&lt;&gt;96321,    referentes!U1089&lt;&gt;96222            ),(referentes!W1089),"")</f>
        <v/>
      </c>
      <c r="Z1093" s="188">
        <f>referentes!S1089</f>
        <v>45328</v>
      </c>
      <c r="AB1093">
        <v>1087</v>
      </c>
      <c r="AC1093">
        <f t="shared" si="48"/>
        <v>0</v>
      </c>
      <c r="AD1093">
        <f t="shared" si="49"/>
        <v>1130</v>
      </c>
      <c r="AE1093" t="str">
        <f t="shared" si="50"/>
        <v>X</v>
      </c>
    </row>
    <row r="1094" spans="18:31" x14ac:dyDescent="0.2">
      <c r="R1094" t="str">
        <f>IF(AND(referentes!S984&lt;&gt;""    ),(referentes!W984),"")</f>
        <v>Zona de Preservación</v>
      </c>
      <c r="Y1094" s="188" t="str">
        <f>IF(AND(referentes!U1090&lt;&gt;"",          referentes!U1090&lt;&gt;96321,    referentes!U1090&lt;&gt;96222            ),(referentes!W1090),"")</f>
        <v/>
      </c>
      <c r="Z1094" s="188">
        <f>referentes!S1090</f>
        <v>42812</v>
      </c>
      <c r="AB1094">
        <v>1088</v>
      </c>
      <c r="AC1094">
        <f t="shared" si="48"/>
        <v>0</v>
      </c>
      <c r="AD1094">
        <f t="shared" si="49"/>
        <v>1130</v>
      </c>
      <c r="AE1094" t="str">
        <f t="shared" si="50"/>
        <v>X</v>
      </c>
    </row>
    <row r="1095" spans="18:31" x14ac:dyDescent="0.2">
      <c r="R1095" t="str">
        <f>IF(AND(referentes!S1079&lt;&gt;""    ),(referentes!W1079),"")</f>
        <v>Zona de Recuperación</v>
      </c>
      <c r="Y1095" s="188" t="str">
        <f>IF(AND(referentes!U1091&lt;&gt;"",          referentes!U1091&lt;&gt;96321,    referentes!U1091&lt;&gt;96222            ),(referentes!W1091),"")</f>
        <v/>
      </c>
      <c r="Z1095" s="188">
        <f>referentes!S1091</f>
        <v>45898</v>
      </c>
      <c r="AB1095">
        <v>1089</v>
      </c>
      <c r="AC1095">
        <f t="shared" si="48"/>
        <v>0</v>
      </c>
      <c r="AD1095">
        <f t="shared" si="49"/>
        <v>1130</v>
      </c>
      <c r="AE1095" t="str">
        <f t="shared" si="50"/>
        <v>X</v>
      </c>
    </row>
    <row r="1096" spans="18:31" x14ac:dyDescent="0.2">
      <c r="R1096" t="str">
        <f>IF(AND(referentes!S1080&lt;&gt;""    ),(referentes!W1080),"")</f>
        <v>Zona de Recuperación</v>
      </c>
      <c r="Y1096" s="188" t="str">
        <f>IF(AND(referentes!U1092&lt;&gt;"",          referentes!U1092&lt;&gt;96321,    referentes!U1092&lt;&gt;96222            ),(referentes!W1092),"")</f>
        <v/>
      </c>
      <c r="Z1096" s="188">
        <f>referentes!S1092</f>
        <v>45903</v>
      </c>
      <c r="AB1096">
        <v>1090</v>
      </c>
      <c r="AC1096">
        <f t="shared" ref="AC1096:AC1159" si="51">IF(Y1095="",0,Y1095)</f>
        <v>0</v>
      </c>
      <c r="AD1096">
        <f t="shared" ref="AD1096:AD1159" si="52">IF(AC1096=0,MAX($AB$7:$AB$1135)+1,AB1096)</f>
        <v>1130</v>
      </c>
      <c r="AE1096" t="str">
        <f t="shared" ref="AE1096:AE1159" si="53">IFERROR(VLOOKUP(SMALL($AD$7:$AD$1135,AB1096),$AB$7:$AD$1135,2,FALSE),"X")</f>
        <v>X</v>
      </c>
    </row>
    <row r="1097" spans="18:31" x14ac:dyDescent="0.2">
      <c r="R1097" t="str">
        <f>IF(AND(referentes!S986&lt;&gt;""    ),(referentes!W986),"")</f>
        <v>Zona de Preservación</v>
      </c>
      <c r="Y1097" s="188" t="str">
        <f>IF(AND(referentes!U1093&lt;&gt;"",          referentes!U1093&lt;&gt;96321,    referentes!U1093&lt;&gt;96222            ),(referentes!W1093),"")</f>
        <v/>
      </c>
      <c r="Z1097" s="188">
        <f>referentes!S1093</f>
        <v>42824</v>
      </c>
      <c r="AB1097">
        <v>1091</v>
      </c>
      <c r="AC1097">
        <f t="shared" si="51"/>
        <v>0</v>
      </c>
      <c r="AD1097">
        <f t="shared" si="52"/>
        <v>1130</v>
      </c>
      <c r="AE1097" t="str">
        <f t="shared" si="53"/>
        <v>X</v>
      </c>
    </row>
    <row r="1098" spans="18:31" x14ac:dyDescent="0.2">
      <c r="R1098" t="str">
        <f>IF(AND(referentes!S1082&lt;&gt;""    ),(referentes!W1082),"")</f>
        <v>Zona de Recuperación</v>
      </c>
      <c r="Y1098" s="188" t="str">
        <f>IF(AND(referentes!U1094&lt;&gt;"",          referentes!U1094&lt;&gt;96321,    referentes!U1094&lt;&gt;96222            ),(referentes!W1094),"")</f>
        <v/>
      </c>
      <c r="Z1098" s="188">
        <f>referentes!S1094</f>
        <v>42825</v>
      </c>
      <c r="AB1098">
        <v>1092</v>
      </c>
      <c r="AC1098">
        <f t="shared" si="51"/>
        <v>0</v>
      </c>
      <c r="AD1098">
        <f t="shared" si="52"/>
        <v>1130</v>
      </c>
      <c r="AE1098" t="str">
        <f t="shared" si="53"/>
        <v>X</v>
      </c>
    </row>
    <row r="1099" spans="18:31" x14ac:dyDescent="0.2">
      <c r="R1099" t="str">
        <f>IF(AND(referentes!S987&lt;&gt;""    ),(referentes!W987),"")</f>
        <v>Zona de Preservación</v>
      </c>
      <c r="Y1099" s="188" t="str">
        <f>IF(AND(referentes!U1095&lt;&gt;"",          referentes!U1095&lt;&gt;96321,    referentes!U1095&lt;&gt;96222            ),(referentes!W1095),"")</f>
        <v/>
      </c>
      <c r="Z1099" s="188">
        <f>referentes!S1095</f>
        <v>42826</v>
      </c>
      <c r="AB1099">
        <v>1093</v>
      </c>
      <c r="AC1099">
        <f t="shared" si="51"/>
        <v>0</v>
      </c>
      <c r="AD1099">
        <f t="shared" si="52"/>
        <v>1130</v>
      </c>
      <c r="AE1099" t="str">
        <f t="shared" si="53"/>
        <v>X</v>
      </c>
    </row>
    <row r="1100" spans="18:31" x14ac:dyDescent="0.2">
      <c r="Y1100" s="188" t="str">
        <f>IF(AND(referentes!U1096&lt;&gt;"",          referentes!U1096&lt;&gt;96321,    referentes!U1096&lt;&gt;96222            ),(referentes!W1096),"")</f>
        <v/>
      </c>
      <c r="Z1100" s="188">
        <f>referentes!S1096</f>
        <v>42831</v>
      </c>
      <c r="AB1100">
        <v>1094</v>
      </c>
      <c r="AC1100">
        <f t="shared" si="51"/>
        <v>0</v>
      </c>
      <c r="AD1100">
        <f t="shared" si="52"/>
        <v>1130</v>
      </c>
      <c r="AE1100" t="str">
        <f t="shared" si="53"/>
        <v>X</v>
      </c>
    </row>
    <row r="1101" spans="18:31" x14ac:dyDescent="0.2">
      <c r="Y1101" s="188" t="str">
        <f>IF(AND(referentes!U1097&lt;&gt;"",          referentes!U1097&lt;&gt;96321,    referentes!U1097&lt;&gt;96222            ),(referentes!W1097),"")</f>
        <v/>
      </c>
      <c r="Z1101" s="188">
        <f>referentes!S1097</f>
        <v>42836</v>
      </c>
      <c r="AB1101">
        <v>1095</v>
      </c>
      <c r="AC1101">
        <f t="shared" si="51"/>
        <v>0</v>
      </c>
      <c r="AD1101">
        <f t="shared" si="52"/>
        <v>1130</v>
      </c>
      <c r="AE1101" t="str">
        <f t="shared" si="53"/>
        <v>X</v>
      </c>
    </row>
    <row r="1102" spans="18:31" x14ac:dyDescent="0.2">
      <c r="Y1102" s="188" t="str">
        <f>IF(AND(referentes!U1098&lt;&gt;"",          referentes!U1098&lt;&gt;96321,    referentes!U1098&lt;&gt;96222            ),(referentes!W1098),"")</f>
        <v/>
      </c>
      <c r="Z1102" s="188">
        <f>referentes!S1098</f>
        <v>44485</v>
      </c>
      <c r="AB1102">
        <v>1096</v>
      </c>
      <c r="AC1102">
        <f t="shared" si="51"/>
        <v>0</v>
      </c>
      <c r="AD1102">
        <f t="shared" si="52"/>
        <v>1130</v>
      </c>
      <c r="AE1102" t="str">
        <f t="shared" si="53"/>
        <v>X</v>
      </c>
    </row>
    <row r="1103" spans="18:31" x14ac:dyDescent="0.2">
      <c r="Y1103" s="188" t="str">
        <f>IF(AND(referentes!U1099&lt;&gt;"",          referentes!U1099&lt;&gt;96321,    referentes!U1099&lt;&gt;96222            ),(referentes!W1099),"")</f>
        <v/>
      </c>
      <c r="Z1103" s="188">
        <f>referentes!S1099</f>
        <v>44548</v>
      </c>
      <c r="AB1103">
        <v>1097</v>
      </c>
      <c r="AC1103">
        <f t="shared" si="51"/>
        <v>0</v>
      </c>
      <c r="AD1103">
        <f t="shared" si="52"/>
        <v>1130</v>
      </c>
      <c r="AE1103" t="str">
        <f t="shared" si="53"/>
        <v>X</v>
      </c>
    </row>
    <row r="1104" spans="18:31" x14ac:dyDescent="0.2">
      <c r="Y1104" s="188" t="str">
        <f>IF(AND(referentes!U1100&lt;&gt;"",          referentes!U1100&lt;&gt;96321,    referentes!U1100&lt;&gt;96222            ),(referentes!W1100),"")</f>
        <v/>
      </c>
      <c r="Z1104" s="188">
        <f>referentes!S1100</f>
        <v>45894</v>
      </c>
      <c r="AB1104">
        <v>1098</v>
      </c>
      <c r="AC1104">
        <f t="shared" si="51"/>
        <v>0</v>
      </c>
      <c r="AD1104">
        <f t="shared" si="52"/>
        <v>1130</v>
      </c>
      <c r="AE1104" t="str">
        <f t="shared" si="53"/>
        <v>X</v>
      </c>
    </row>
    <row r="1105" spans="25:31" x14ac:dyDescent="0.2">
      <c r="Y1105" s="188" t="str">
        <f>IF(AND(referentes!U1101&lt;&gt;"",          referentes!U1101&lt;&gt;96321,    referentes!U1101&lt;&gt;96222            ),(referentes!W1101),"")</f>
        <v/>
      </c>
      <c r="Z1105" s="188">
        <f>referentes!S1101</f>
        <v>42160</v>
      </c>
      <c r="AB1105">
        <v>1099</v>
      </c>
      <c r="AC1105">
        <f t="shared" si="51"/>
        <v>0</v>
      </c>
      <c r="AD1105">
        <f t="shared" si="52"/>
        <v>1130</v>
      </c>
      <c r="AE1105" t="str">
        <f t="shared" si="53"/>
        <v>X</v>
      </c>
    </row>
    <row r="1106" spans="25:31" x14ac:dyDescent="0.2">
      <c r="Y1106" s="188" t="str">
        <f>IF(AND(referentes!U1102&lt;&gt;"",          referentes!U1102&lt;&gt;96321,    referentes!U1102&lt;&gt;96222            ),(referentes!W1102),"")</f>
        <v/>
      </c>
      <c r="Z1106" s="188">
        <f>referentes!S1102</f>
        <v>42194</v>
      </c>
      <c r="AB1106">
        <v>1100</v>
      </c>
      <c r="AC1106">
        <f t="shared" si="51"/>
        <v>0</v>
      </c>
      <c r="AD1106">
        <f t="shared" si="52"/>
        <v>1130</v>
      </c>
      <c r="AE1106" t="str">
        <f t="shared" si="53"/>
        <v>X</v>
      </c>
    </row>
    <row r="1107" spans="25:31" x14ac:dyDescent="0.2">
      <c r="Y1107" s="188" t="str">
        <f>IF(AND(referentes!U1103&lt;&gt;"",          referentes!U1103&lt;&gt;96321,    referentes!U1103&lt;&gt;96222            ),(referentes!W1103),"")</f>
        <v/>
      </c>
      <c r="Z1107" s="188">
        <f>referentes!S1103</f>
        <v>42200</v>
      </c>
      <c r="AB1107">
        <v>1101</v>
      </c>
      <c r="AC1107">
        <f t="shared" si="51"/>
        <v>0</v>
      </c>
      <c r="AD1107">
        <f t="shared" si="52"/>
        <v>1130</v>
      </c>
      <c r="AE1107" t="str">
        <f t="shared" si="53"/>
        <v>X</v>
      </c>
    </row>
    <row r="1108" spans="25:31" x14ac:dyDescent="0.2">
      <c r="Y1108" s="188" t="str">
        <f>IF(AND(referentes!U1104&lt;&gt;"",          referentes!U1104&lt;&gt;96321,    referentes!U1104&lt;&gt;96222            ),(referentes!W1104),"")</f>
        <v/>
      </c>
      <c r="Z1108" s="188">
        <f>referentes!S1104</f>
        <v>44367</v>
      </c>
      <c r="AB1108">
        <v>1102</v>
      </c>
      <c r="AC1108">
        <f t="shared" si="51"/>
        <v>0</v>
      </c>
      <c r="AD1108">
        <f t="shared" si="52"/>
        <v>1130</v>
      </c>
      <c r="AE1108" t="str">
        <f t="shared" si="53"/>
        <v>X</v>
      </c>
    </row>
    <row r="1109" spans="25:31" x14ac:dyDescent="0.2">
      <c r="Y1109" s="188" t="str">
        <f>IF(AND(referentes!U1105&lt;&gt;"",          referentes!U1105&lt;&gt;96321,    referentes!U1105&lt;&gt;96222            ),(referentes!W1105),"")</f>
        <v/>
      </c>
      <c r="Z1109" s="188">
        <f>referentes!S1105</f>
        <v>44390</v>
      </c>
      <c r="AB1109">
        <v>1103</v>
      </c>
      <c r="AC1109">
        <f t="shared" si="51"/>
        <v>0</v>
      </c>
      <c r="AD1109">
        <f t="shared" si="52"/>
        <v>1130</v>
      </c>
      <c r="AE1109" t="str">
        <f t="shared" si="53"/>
        <v>X</v>
      </c>
    </row>
    <row r="1110" spans="25:31" x14ac:dyDescent="0.2">
      <c r="Y1110" s="188" t="str">
        <f>IF(AND(referentes!U1106&lt;&gt;"",          referentes!U1106&lt;&gt;96321,    referentes!U1106&lt;&gt;96222            ),(referentes!W1106),"")</f>
        <v/>
      </c>
      <c r="Z1110" s="188">
        <f>referentes!S1106</f>
        <v>44398</v>
      </c>
      <c r="AB1110">
        <v>1104</v>
      </c>
      <c r="AC1110">
        <f t="shared" si="51"/>
        <v>0</v>
      </c>
      <c r="AD1110">
        <f t="shared" si="52"/>
        <v>1130</v>
      </c>
      <c r="AE1110" t="str">
        <f t="shared" si="53"/>
        <v>X</v>
      </c>
    </row>
    <row r="1111" spans="25:31" x14ac:dyDescent="0.2">
      <c r="Y1111" s="188" t="str">
        <f>IF(AND(referentes!U1107&lt;&gt;"",          referentes!U1107&lt;&gt;96321,    referentes!U1107&lt;&gt;96222            ),(referentes!W1107),"")</f>
        <v/>
      </c>
      <c r="Z1111" s="188">
        <f>referentes!S1107</f>
        <v>44403</v>
      </c>
      <c r="AB1111">
        <v>1105</v>
      </c>
      <c r="AC1111">
        <f t="shared" si="51"/>
        <v>0</v>
      </c>
      <c r="AD1111">
        <f t="shared" si="52"/>
        <v>1130</v>
      </c>
      <c r="AE1111" t="str">
        <f t="shared" si="53"/>
        <v>X</v>
      </c>
    </row>
    <row r="1112" spans="25:31" x14ac:dyDescent="0.2">
      <c r="Y1112" s="188" t="str">
        <f>IF(AND(referentes!U1108&lt;&gt;"",          referentes!U1108&lt;&gt;96321,    referentes!U1108&lt;&gt;96222            ),(referentes!W1108),"")</f>
        <v/>
      </c>
      <c r="Z1112" s="188">
        <f>referentes!S1108</f>
        <v>44412</v>
      </c>
      <c r="AB1112">
        <v>1106</v>
      </c>
      <c r="AC1112">
        <f t="shared" si="51"/>
        <v>0</v>
      </c>
      <c r="AD1112">
        <f t="shared" si="52"/>
        <v>1130</v>
      </c>
      <c r="AE1112" t="str">
        <f t="shared" si="53"/>
        <v>X</v>
      </c>
    </row>
    <row r="1113" spans="25:31" x14ac:dyDescent="0.2">
      <c r="Y1113" s="188" t="str">
        <f>IF(AND(referentes!U1109&lt;&gt;"",          referentes!U1109&lt;&gt;96321,    referentes!U1109&lt;&gt;96222            ),(referentes!W1109),"")</f>
        <v/>
      </c>
      <c r="Z1113" s="188">
        <f>referentes!S1109</f>
        <v>44416</v>
      </c>
      <c r="AB1113">
        <v>1107</v>
      </c>
      <c r="AC1113">
        <f t="shared" si="51"/>
        <v>0</v>
      </c>
      <c r="AD1113">
        <f t="shared" si="52"/>
        <v>1130</v>
      </c>
      <c r="AE1113" t="str">
        <f t="shared" si="53"/>
        <v>X</v>
      </c>
    </row>
    <row r="1114" spans="25:31" x14ac:dyDescent="0.2">
      <c r="Y1114" s="188" t="str">
        <f>IF(AND(referentes!U1110&lt;&gt;"",          referentes!U1110&lt;&gt;96321,    referentes!U1110&lt;&gt;96222            ),(referentes!W1110),"")</f>
        <v/>
      </c>
      <c r="Z1114" s="188">
        <f>referentes!S1110</f>
        <v>45834</v>
      </c>
      <c r="AB1114">
        <v>1108</v>
      </c>
      <c r="AC1114">
        <f t="shared" si="51"/>
        <v>0</v>
      </c>
      <c r="AD1114">
        <f t="shared" si="52"/>
        <v>1130</v>
      </c>
      <c r="AE1114" t="str">
        <f t="shared" si="53"/>
        <v>X</v>
      </c>
    </row>
    <row r="1115" spans="25:31" x14ac:dyDescent="0.2">
      <c r="Y1115" s="188" t="str">
        <f>IF(AND(referentes!U1111&lt;&gt;"",          referentes!U1111&lt;&gt;96321,    referentes!U1111&lt;&gt;96222            ),(referentes!W1111),"")</f>
        <v/>
      </c>
      <c r="Z1115" s="188">
        <f>referentes!S1111</f>
        <v>45877</v>
      </c>
      <c r="AB1115">
        <v>1109</v>
      </c>
      <c r="AC1115">
        <f t="shared" si="51"/>
        <v>0</v>
      </c>
      <c r="AD1115">
        <f t="shared" si="52"/>
        <v>1130</v>
      </c>
      <c r="AE1115" t="str">
        <f t="shared" si="53"/>
        <v>X</v>
      </c>
    </row>
    <row r="1116" spans="25:31" x14ac:dyDescent="0.2">
      <c r="Y1116" s="188" t="str">
        <f>IF(AND(referentes!U1112&lt;&gt;"",          referentes!U1112&lt;&gt;96321,    referentes!U1112&lt;&gt;96222            ),(referentes!W1112),"")</f>
        <v/>
      </c>
      <c r="Z1116" s="188">
        <f>referentes!S1112</f>
        <v>45878</v>
      </c>
      <c r="AB1116">
        <v>1110</v>
      </c>
      <c r="AC1116">
        <f t="shared" si="51"/>
        <v>0</v>
      </c>
      <c r="AD1116">
        <f t="shared" si="52"/>
        <v>1130</v>
      </c>
      <c r="AE1116" t="str">
        <f t="shared" si="53"/>
        <v>X</v>
      </c>
    </row>
    <row r="1117" spans="25:31" x14ac:dyDescent="0.2">
      <c r="Y1117" s="188" t="str">
        <f>IF(AND(referentes!U1113&lt;&gt;"",          referentes!U1113&lt;&gt;96321,    referentes!U1113&lt;&gt;96222            ),(referentes!W1113),"")</f>
        <v/>
      </c>
      <c r="Z1117" s="188">
        <f>referentes!S1113</f>
        <v>45998</v>
      </c>
      <c r="AB1117">
        <v>1111</v>
      </c>
      <c r="AC1117">
        <f t="shared" si="51"/>
        <v>0</v>
      </c>
      <c r="AD1117">
        <f t="shared" si="52"/>
        <v>1130</v>
      </c>
      <c r="AE1117" t="str">
        <f t="shared" si="53"/>
        <v>X</v>
      </c>
    </row>
    <row r="1118" spans="25:31" x14ac:dyDescent="0.2">
      <c r="Y1118" s="188" t="str">
        <f>IF(AND(referentes!U1114&lt;&gt;"",          referentes!U1114&lt;&gt;96321,    referentes!U1114&lt;&gt;96222            ),(referentes!W1114),"")</f>
        <v/>
      </c>
      <c r="Z1118" s="188">
        <f>referentes!S1114</f>
        <v>46014</v>
      </c>
      <c r="AB1118">
        <v>1112</v>
      </c>
      <c r="AC1118">
        <f t="shared" si="51"/>
        <v>0</v>
      </c>
      <c r="AD1118">
        <f t="shared" si="52"/>
        <v>1130</v>
      </c>
      <c r="AE1118" t="str">
        <f t="shared" si="53"/>
        <v>X</v>
      </c>
    </row>
    <row r="1119" spans="25:31" x14ac:dyDescent="0.2">
      <c r="Y1119" s="188" t="str">
        <f>IF(AND(referentes!U1115&lt;&gt;"",          referentes!U1115&lt;&gt;96321,    referentes!U1115&lt;&gt;96222            ),(referentes!W1115),"")</f>
        <v/>
      </c>
      <c r="Z1119" s="188">
        <f>referentes!S1115</f>
        <v>47505</v>
      </c>
      <c r="AB1119">
        <v>1113</v>
      </c>
      <c r="AC1119">
        <f t="shared" si="51"/>
        <v>0</v>
      </c>
      <c r="AD1119">
        <f t="shared" si="52"/>
        <v>1130</v>
      </c>
      <c r="AE1119" t="str">
        <f t="shared" si="53"/>
        <v>X</v>
      </c>
    </row>
    <row r="1120" spans="25:31" x14ac:dyDescent="0.2">
      <c r="Y1120" s="188" t="str">
        <f>IF(AND(referentes!U1116&lt;&gt;"",          referentes!U1116&lt;&gt;96321,    referentes!U1116&lt;&gt;96222            ),(referentes!W1116),"")</f>
        <v/>
      </c>
      <c r="Z1120" s="188">
        <f>referentes!S1116</f>
        <v>47507</v>
      </c>
      <c r="AB1120">
        <v>1114</v>
      </c>
      <c r="AC1120">
        <f t="shared" si="51"/>
        <v>0</v>
      </c>
      <c r="AD1120">
        <f t="shared" si="52"/>
        <v>1130</v>
      </c>
      <c r="AE1120" t="str">
        <f t="shared" si="53"/>
        <v>X</v>
      </c>
    </row>
    <row r="1121" spans="25:31" x14ac:dyDescent="0.2">
      <c r="Y1121" s="188" t="str">
        <f>IF(AND(referentes!U1117&lt;&gt;"",          referentes!U1117&lt;&gt;96321,    referentes!U1117&lt;&gt;96222            ),(referentes!W1117),"")</f>
        <v/>
      </c>
      <c r="Z1121" s="188">
        <f>referentes!S1117</f>
        <v>45835</v>
      </c>
      <c r="AB1121">
        <v>1115</v>
      </c>
      <c r="AC1121">
        <f t="shared" si="51"/>
        <v>0</v>
      </c>
      <c r="AD1121">
        <f t="shared" si="52"/>
        <v>1130</v>
      </c>
      <c r="AE1121" t="str">
        <f t="shared" si="53"/>
        <v>X</v>
      </c>
    </row>
    <row r="1122" spans="25:31" x14ac:dyDescent="0.2">
      <c r="Y1122" s="188" t="str">
        <f>IF(AND(referentes!U1118&lt;&gt;"",          referentes!U1118&lt;&gt;96321,    referentes!U1118&lt;&gt;96222            ),(referentes!W1118),"")</f>
        <v/>
      </c>
      <c r="Z1122" s="188">
        <f>referentes!S1118</f>
        <v>45836</v>
      </c>
      <c r="AB1122">
        <v>1116</v>
      </c>
      <c r="AC1122">
        <f t="shared" si="51"/>
        <v>0</v>
      </c>
      <c r="AD1122">
        <f t="shared" si="52"/>
        <v>1130</v>
      </c>
      <c r="AE1122" t="str">
        <f t="shared" si="53"/>
        <v>X</v>
      </c>
    </row>
    <row r="1123" spans="25:31" x14ac:dyDescent="0.2">
      <c r="Y1123" s="188" t="str">
        <f>IF(AND(referentes!U1119&lt;&gt;"",          referentes!U1119&lt;&gt;96321,    referentes!U1119&lt;&gt;96222            ),(referentes!W1119),"")</f>
        <v/>
      </c>
      <c r="Z1123" s="188">
        <f>referentes!S1119</f>
        <v>45850</v>
      </c>
      <c r="AB1123">
        <v>1117</v>
      </c>
      <c r="AC1123">
        <f t="shared" si="51"/>
        <v>0</v>
      </c>
      <c r="AD1123">
        <f t="shared" si="52"/>
        <v>1130</v>
      </c>
      <c r="AE1123" t="str">
        <f t="shared" si="53"/>
        <v>X</v>
      </c>
    </row>
    <row r="1124" spans="25:31" x14ac:dyDescent="0.2">
      <c r="Y1124" s="188" t="str">
        <f>IF(AND(referentes!U1120&lt;&gt;"",          referentes!U1120&lt;&gt;96321,    referentes!U1120&lt;&gt;96222            ),(referentes!W1120),"")</f>
        <v/>
      </c>
      <c r="Z1124" s="188">
        <f>referentes!S1120</f>
        <v>45854</v>
      </c>
      <c r="AB1124">
        <v>1118</v>
      </c>
      <c r="AC1124">
        <f t="shared" si="51"/>
        <v>0</v>
      </c>
      <c r="AD1124">
        <f t="shared" si="52"/>
        <v>1130</v>
      </c>
      <c r="AE1124" t="str">
        <f t="shared" si="53"/>
        <v>X</v>
      </c>
    </row>
    <row r="1125" spans="25:31" x14ac:dyDescent="0.2">
      <c r="Y1125" s="188" t="str">
        <f>IF(AND(referentes!U1121&lt;&gt;"",          referentes!U1121&lt;&gt;96321,    referentes!U1121&lt;&gt;96222            ),(referentes!W1121),"")</f>
        <v/>
      </c>
      <c r="Z1125" s="188">
        <f>referentes!S1121</f>
        <v>45856</v>
      </c>
      <c r="AB1125">
        <v>1119</v>
      </c>
      <c r="AC1125">
        <f t="shared" si="51"/>
        <v>0</v>
      </c>
      <c r="AD1125">
        <f t="shared" si="52"/>
        <v>1130</v>
      </c>
      <c r="AE1125" t="str">
        <f t="shared" si="53"/>
        <v>X</v>
      </c>
    </row>
    <row r="1126" spans="25:31" x14ac:dyDescent="0.2">
      <c r="Y1126" s="188" t="str">
        <f>IF(AND(referentes!U1122&lt;&gt;"",          referentes!U1122&lt;&gt;96321,    referentes!U1122&lt;&gt;96222            ),(referentes!W1122),"")</f>
        <v/>
      </c>
      <c r="Z1126" s="188">
        <f>referentes!S1122</f>
        <v>45860</v>
      </c>
      <c r="AB1126">
        <v>1120</v>
      </c>
      <c r="AC1126">
        <f t="shared" si="51"/>
        <v>0</v>
      </c>
      <c r="AD1126">
        <f t="shared" si="52"/>
        <v>1130</v>
      </c>
      <c r="AE1126" t="str">
        <f t="shared" si="53"/>
        <v>X</v>
      </c>
    </row>
    <row r="1127" spans="25:31" x14ac:dyDescent="0.2">
      <c r="Y1127" s="188" t="str">
        <f>IF(AND(referentes!U1123&lt;&gt;"",          referentes!U1123&lt;&gt;96321,    referentes!U1123&lt;&gt;96222            ),(referentes!W1123),"")</f>
        <v/>
      </c>
      <c r="Z1127" s="188">
        <f>referentes!S1123</f>
        <v>45876</v>
      </c>
      <c r="AB1127">
        <v>1121</v>
      </c>
      <c r="AC1127">
        <f t="shared" si="51"/>
        <v>0</v>
      </c>
      <c r="AD1127">
        <f t="shared" si="52"/>
        <v>1130</v>
      </c>
      <c r="AE1127" t="str">
        <f t="shared" si="53"/>
        <v>X</v>
      </c>
    </row>
    <row r="1128" spans="25:31" x14ac:dyDescent="0.2">
      <c r="Y1128" s="188" t="str">
        <f>IF(AND(referentes!U1124&lt;&gt;"",          referentes!U1124&lt;&gt;96321,    referentes!U1124&lt;&gt;96222            ),(referentes!W1124),"")</f>
        <v/>
      </c>
      <c r="Z1128" s="188">
        <f>referentes!S1124</f>
        <v>48423</v>
      </c>
      <c r="AB1128">
        <v>1122</v>
      </c>
      <c r="AC1128">
        <f t="shared" si="51"/>
        <v>0</v>
      </c>
      <c r="AD1128">
        <f t="shared" si="52"/>
        <v>1130</v>
      </c>
      <c r="AE1128" t="str">
        <f t="shared" si="53"/>
        <v>X</v>
      </c>
    </row>
    <row r="1129" spans="25:31" x14ac:dyDescent="0.2">
      <c r="Y1129" s="188" t="str">
        <f>IF(AND(referentes!U1125&lt;&gt;"",          referentes!U1125&lt;&gt;96321,    referentes!U1125&lt;&gt;96222            ),(referentes!W1125),"")</f>
        <v/>
      </c>
      <c r="Z1129" s="188">
        <f>referentes!S1125</f>
        <v>48484</v>
      </c>
      <c r="AB1129">
        <v>1123</v>
      </c>
      <c r="AC1129">
        <f t="shared" si="51"/>
        <v>0</v>
      </c>
      <c r="AD1129">
        <f t="shared" si="52"/>
        <v>1130</v>
      </c>
      <c r="AE1129" t="str">
        <f t="shared" si="53"/>
        <v>X</v>
      </c>
    </row>
    <row r="1130" spans="25:31" x14ac:dyDescent="0.2">
      <c r="Y1130" s="188" t="str">
        <f>IF(AND(referentes!U1126&lt;&gt;"",          referentes!U1126&lt;&gt;96321,    referentes!U1126&lt;&gt;96222            ),(referentes!W1126),"")</f>
        <v/>
      </c>
      <c r="Z1130" s="188">
        <f>referentes!S1126</f>
        <v>44614</v>
      </c>
      <c r="AB1130">
        <v>1124</v>
      </c>
      <c r="AC1130">
        <f t="shared" si="51"/>
        <v>0</v>
      </c>
      <c r="AD1130">
        <f t="shared" si="52"/>
        <v>1130</v>
      </c>
      <c r="AE1130" t="str">
        <f t="shared" si="53"/>
        <v>X</v>
      </c>
    </row>
    <row r="1131" spans="25:31" x14ac:dyDescent="0.2">
      <c r="Y1131" s="188" t="str">
        <f>IF(AND(referentes!U1127&lt;&gt;"",          referentes!U1127&lt;&gt;96321,    referentes!U1127&lt;&gt;96222            ),(referentes!W1127),"")</f>
        <v/>
      </c>
      <c r="Z1131" s="188">
        <f>referentes!S1127</f>
        <v>44625</v>
      </c>
      <c r="AB1131">
        <v>1125</v>
      </c>
      <c r="AC1131">
        <f t="shared" si="51"/>
        <v>0</v>
      </c>
      <c r="AD1131">
        <f t="shared" si="52"/>
        <v>1130</v>
      </c>
      <c r="AE1131" t="str">
        <f t="shared" si="53"/>
        <v>X</v>
      </c>
    </row>
    <row r="1132" spans="25:31" x14ac:dyDescent="0.2">
      <c r="Y1132" s="188" t="str">
        <f>IF(AND(referentes!U1128&lt;&gt;"",          referentes!U1128&lt;&gt;96321,    referentes!U1128&lt;&gt;96222            ),(referentes!W1128),"")</f>
        <v/>
      </c>
      <c r="Z1132" s="188">
        <f>referentes!S1128</f>
        <v>44651</v>
      </c>
      <c r="AB1132">
        <v>1126</v>
      </c>
      <c r="AC1132">
        <f t="shared" si="51"/>
        <v>0</v>
      </c>
      <c r="AD1132">
        <f t="shared" si="52"/>
        <v>1130</v>
      </c>
      <c r="AE1132" t="str">
        <f t="shared" si="53"/>
        <v>X</v>
      </c>
    </row>
    <row r="1133" spans="25:31" x14ac:dyDescent="0.2">
      <c r="Y1133" s="188" t="str">
        <f>IF(AND(referentes!U1129&lt;&gt;"",          referentes!U1129&lt;&gt;96321,    referentes!U1129&lt;&gt;96222            ),(referentes!W1129),"")</f>
        <v/>
      </c>
      <c r="Z1133" s="188">
        <f>referentes!S1129</f>
        <v>42259</v>
      </c>
      <c r="AB1133">
        <v>1127</v>
      </c>
      <c r="AC1133">
        <f t="shared" si="51"/>
        <v>0</v>
      </c>
      <c r="AD1133">
        <f t="shared" si="52"/>
        <v>1130</v>
      </c>
      <c r="AE1133" t="str">
        <f t="shared" si="53"/>
        <v>X</v>
      </c>
    </row>
    <row r="1134" spans="25:31" x14ac:dyDescent="0.2">
      <c r="Y1134" s="188" t="str">
        <f>IF(AND(referentes!U1130&lt;&gt;"",          referentes!U1130&lt;&gt;96321,    referentes!U1130&lt;&gt;96222            ),(referentes!W1130),"")</f>
        <v/>
      </c>
      <c r="Z1134" s="188">
        <f>referentes!S1130</f>
        <v>45473</v>
      </c>
      <c r="AB1134">
        <v>1128</v>
      </c>
      <c r="AC1134">
        <f t="shared" si="51"/>
        <v>0</v>
      </c>
      <c r="AD1134">
        <f t="shared" si="52"/>
        <v>1130</v>
      </c>
      <c r="AE1134" t="str">
        <f t="shared" si="53"/>
        <v>X</v>
      </c>
    </row>
    <row r="1135" spans="25:31" x14ac:dyDescent="0.2">
      <c r="Y1135" s="188" t="str">
        <f>IF(AND(referentes!U1131&lt;&gt;"",          referentes!U1131&lt;&gt;96321,    referentes!U1131&lt;&gt;96222            ),(referentes!W1131),"")</f>
        <v/>
      </c>
      <c r="Z1135" s="188">
        <f>referentes!S1131</f>
        <v>45491</v>
      </c>
      <c r="AB1135">
        <v>1129</v>
      </c>
      <c r="AC1135">
        <f t="shared" si="51"/>
        <v>0</v>
      </c>
      <c r="AD1135">
        <f t="shared" si="52"/>
        <v>1130</v>
      </c>
      <c r="AE1135" t="str">
        <f t="shared" si="53"/>
        <v>X</v>
      </c>
    </row>
    <row r="1136" spans="25:31" x14ac:dyDescent="0.2">
      <c r="Y1136" s="188" t="str">
        <f>IF(AND(referentes!U1132&lt;&gt;"",          referentes!U1132&lt;&gt;96321,    referentes!U1132&lt;&gt;96222            ),(referentes!W1132),"")</f>
        <v/>
      </c>
      <c r="Z1136" s="188">
        <f>referentes!S1132</f>
        <v>45492</v>
      </c>
      <c r="AB1136">
        <v>1130</v>
      </c>
      <c r="AC1136">
        <f t="shared" si="51"/>
        <v>0</v>
      </c>
      <c r="AD1136">
        <f t="shared" si="52"/>
        <v>1130</v>
      </c>
      <c r="AE1136" t="str">
        <f t="shared" si="53"/>
        <v>X</v>
      </c>
    </row>
    <row r="1137" spans="25:31" x14ac:dyDescent="0.2">
      <c r="Y1137" s="188" t="str">
        <f>IF(AND(referentes!U1133&lt;&gt;"",          referentes!U1133&lt;&gt;96321,    referentes!U1133&lt;&gt;96222            ),(referentes!W1133),"")</f>
        <v/>
      </c>
      <c r="Z1137" s="188">
        <f>referentes!S1133</f>
        <v>45509</v>
      </c>
      <c r="AB1137">
        <v>1131</v>
      </c>
      <c r="AC1137">
        <f t="shared" si="51"/>
        <v>0</v>
      </c>
      <c r="AD1137">
        <f t="shared" si="52"/>
        <v>1130</v>
      </c>
      <c r="AE1137" t="str">
        <f t="shared" si="53"/>
        <v>X</v>
      </c>
    </row>
    <row r="1138" spans="25:31" x14ac:dyDescent="0.2">
      <c r="Y1138" s="188" t="str">
        <f>IF(AND(referentes!U1134&lt;&gt;"",          referentes!U1134&lt;&gt;96321,    referentes!U1134&lt;&gt;96222            ),(referentes!W1134),"")</f>
        <v/>
      </c>
      <c r="Z1138" s="188">
        <f>referentes!S1134</f>
        <v>42066</v>
      </c>
      <c r="AB1138">
        <v>1132</v>
      </c>
      <c r="AC1138">
        <f t="shared" si="51"/>
        <v>0</v>
      </c>
      <c r="AD1138">
        <f t="shared" si="52"/>
        <v>1130</v>
      </c>
      <c r="AE1138" t="str">
        <f t="shared" si="53"/>
        <v>X</v>
      </c>
    </row>
    <row r="1139" spans="25:31" x14ac:dyDescent="0.2">
      <c r="Y1139" s="188" t="str">
        <f>IF(AND(referentes!U1135&lt;&gt;"",          referentes!U1135&lt;&gt;96321,    referentes!U1135&lt;&gt;96222            ),(referentes!W1135),"")</f>
        <v/>
      </c>
      <c r="Z1139" s="188">
        <f>referentes!S1135</f>
        <v>45074</v>
      </c>
      <c r="AB1139">
        <v>1133</v>
      </c>
      <c r="AC1139">
        <f t="shared" si="51"/>
        <v>0</v>
      </c>
      <c r="AD1139">
        <f t="shared" si="52"/>
        <v>1130</v>
      </c>
      <c r="AE1139" t="str">
        <f t="shared" si="53"/>
        <v>X</v>
      </c>
    </row>
    <row r="1140" spans="25:31" ht="13.5" thickBot="1" x14ac:dyDescent="0.25">
      <c r="Y1140" s="189" t="str">
        <f>IF(AND(referentes!S1321&lt;&gt;"",          referentes!S1321&lt;&gt;96321,    referentes!S1321&lt;&gt;96222            ),(referentes!W1321),"")</f>
        <v/>
      </c>
      <c r="Z1140" s="188">
        <f>referentes!S1136</f>
        <v>45075</v>
      </c>
      <c r="AB1140">
        <v>1134</v>
      </c>
      <c r="AC1140">
        <f t="shared" si="51"/>
        <v>0</v>
      </c>
      <c r="AD1140">
        <f t="shared" si="52"/>
        <v>1130</v>
      </c>
      <c r="AE1140" t="str">
        <f t="shared" si="53"/>
        <v>X</v>
      </c>
    </row>
    <row r="1141" spans="25:31" x14ac:dyDescent="0.2">
      <c r="Y1141" s="188" t="str">
        <f>IF(AND(referentes!S1322&lt;&gt;"",          referentes!S1322&lt;&gt;96321,    referentes!S1322&lt;&gt;96222            ),(referentes!W1322),"")</f>
        <v/>
      </c>
      <c r="Z1141" s="188">
        <f>referentes!S1137</f>
        <v>45107</v>
      </c>
      <c r="AB1141">
        <v>1135</v>
      </c>
      <c r="AC1141">
        <f t="shared" si="51"/>
        <v>0</v>
      </c>
      <c r="AD1141">
        <f t="shared" si="52"/>
        <v>1130</v>
      </c>
      <c r="AE1141" t="str">
        <f t="shared" si="53"/>
        <v>X</v>
      </c>
    </row>
    <row r="1142" spans="25:31" x14ac:dyDescent="0.2">
      <c r="Y1142" s="188" t="str">
        <f>IF(AND(referentes!S1323&lt;&gt;"",          referentes!S1323&lt;&gt;96321,    referentes!S1323&lt;&gt;96222            ),(referentes!W1323),"")</f>
        <v/>
      </c>
      <c r="Z1142" s="188">
        <f>referentes!S1138</f>
        <v>45111</v>
      </c>
      <c r="AB1142">
        <v>1136</v>
      </c>
      <c r="AC1142">
        <f t="shared" si="51"/>
        <v>0</v>
      </c>
      <c r="AD1142">
        <f t="shared" si="52"/>
        <v>1130</v>
      </c>
      <c r="AE1142" t="str">
        <f t="shared" si="53"/>
        <v>X</v>
      </c>
    </row>
    <row r="1143" spans="25:31" x14ac:dyDescent="0.2">
      <c r="Y1143" s="188" t="str">
        <f>IF(AND(referentes!S1324&lt;&gt;"",          referentes!S1324&lt;&gt;96321,    referentes!S1324&lt;&gt;96222            ),(referentes!W1324),"")</f>
        <v/>
      </c>
      <c r="Z1143" s="188">
        <f>referentes!S1139</f>
        <v>45123</v>
      </c>
      <c r="AB1143">
        <v>1137</v>
      </c>
      <c r="AC1143">
        <f t="shared" si="51"/>
        <v>0</v>
      </c>
      <c r="AD1143">
        <f t="shared" si="52"/>
        <v>1130</v>
      </c>
      <c r="AE1143" t="str">
        <f t="shared" si="53"/>
        <v>X</v>
      </c>
    </row>
    <row r="1144" spans="25:31" x14ac:dyDescent="0.2">
      <c r="Y1144" s="188" t="str">
        <f>IF(AND(referentes!S1325&lt;&gt;"",          referentes!S1325&lt;&gt;96321,    referentes!S1325&lt;&gt;96222            ),(referentes!W1325),"")</f>
        <v/>
      </c>
      <c r="Z1144" s="188">
        <f>referentes!S1140</f>
        <v>45127</v>
      </c>
      <c r="AB1144">
        <v>1138</v>
      </c>
      <c r="AC1144">
        <f t="shared" si="51"/>
        <v>0</v>
      </c>
      <c r="AD1144">
        <f t="shared" si="52"/>
        <v>1130</v>
      </c>
      <c r="AE1144" t="str">
        <f t="shared" si="53"/>
        <v>X</v>
      </c>
    </row>
    <row r="1145" spans="25:31" x14ac:dyDescent="0.2">
      <c r="Y1145" s="188" t="str">
        <f>IF(AND(referentes!S1326&lt;&gt;"",          referentes!S1326&lt;&gt;96321,    referentes!S1326&lt;&gt;96222            ),(referentes!W1326),"")</f>
        <v/>
      </c>
      <c r="Z1145" s="188">
        <f>referentes!S1141</f>
        <v>45345</v>
      </c>
      <c r="AB1145">
        <v>1139</v>
      </c>
      <c r="AC1145">
        <f t="shared" si="51"/>
        <v>0</v>
      </c>
      <c r="AD1145">
        <f t="shared" si="52"/>
        <v>1130</v>
      </c>
      <c r="AE1145" t="str">
        <f t="shared" si="53"/>
        <v>X</v>
      </c>
    </row>
    <row r="1146" spans="25:31" x14ac:dyDescent="0.2">
      <c r="Y1146" s="188" t="str">
        <f>IF(AND(referentes!S1327&lt;&gt;"",          referentes!S1327&lt;&gt;96321,    referentes!S1327&lt;&gt;96222            ),(referentes!W1327),"")</f>
        <v/>
      </c>
      <c r="Z1146" s="188">
        <f>referentes!S1142</f>
        <v>45353</v>
      </c>
      <c r="AB1146">
        <v>1140</v>
      </c>
      <c r="AC1146">
        <f t="shared" si="51"/>
        <v>0</v>
      </c>
      <c r="AD1146">
        <f t="shared" si="52"/>
        <v>1130</v>
      </c>
      <c r="AE1146" t="str">
        <f t="shared" si="53"/>
        <v>X</v>
      </c>
    </row>
    <row r="1147" spans="25:31" x14ac:dyDescent="0.2">
      <c r="Y1147" s="188" t="str">
        <f>IF(AND(referentes!S1328&lt;&gt;"",          referentes!S1328&lt;&gt;96321,    referentes!S1328&lt;&gt;96222            ),(referentes!W1328),"")</f>
        <v/>
      </c>
      <c r="Z1147" s="188">
        <f>referentes!S1143</f>
        <v>48739</v>
      </c>
      <c r="AB1147">
        <v>1141</v>
      </c>
      <c r="AC1147">
        <f t="shared" si="51"/>
        <v>0</v>
      </c>
      <c r="AD1147">
        <f t="shared" si="52"/>
        <v>1130</v>
      </c>
      <c r="AE1147" t="str">
        <f t="shared" si="53"/>
        <v>X</v>
      </c>
    </row>
    <row r="1148" spans="25:31" x14ac:dyDescent="0.2">
      <c r="Y1148" s="188" t="str">
        <f>IF(AND(referentes!S1329&lt;&gt;"",          referentes!S1329&lt;&gt;96321,    referentes!S1329&lt;&gt;96222            ),(referentes!W1329),"")</f>
        <v/>
      </c>
      <c r="Z1148" s="188">
        <f>referentes!S1144</f>
        <v>42089</v>
      </c>
      <c r="AB1148">
        <v>1142</v>
      </c>
      <c r="AC1148">
        <f t="shared" si="51"/>
        <v>0</v>
      </c>
      <c r="AD1148">
        <f t="shared" si="52"/>
        <v>1130</v>
      </c>
      <c r="AE1148" t="str">
        <f t="shared" si="53"/>
        <v>X</v>
      </c>
    </row>
    <row r="1149" spans="25:31" x14ac:dyDescent="0.2">
      <c r="Y1149" s="188" t="str">
        <f>IF(AND(referentes!S1330&lt;&gt;"",          referentes!S1330&lt;&gt;96321,    referentes!S1330&lt;&gt;96222            ),(referentes!W1330),"")</f>
        <v/>
      </c>
      <c r="Z1149" s="188">
        <f>referentes!S1145</f>
        <v>42097</v>
      </c>
      <c r="AB1149">
        <v>1143</v>
      </c>
      <c r="AC1149">
        <f t="shared" si="51"/>
        <v>0</v>
      </c>
      <c r="AD1149">
        <f t="shared" si="52"/>
        <v>1130</v>
      </c>
      <c r="AE1149" t="str">
        <f t="shared" si="53"/>
        <v>X</v>
      </c>
    </row>
    <row r="1150" spans="25:31" x14ac:dyDescent="0.2">
      <c r="Y1150" s="188" t="str">
        <f>IF(AND(referentes!S1331&lt;&gt;"",          referentes!S1331&lt;&gt;96321,    referentes!S1331&lt;&gt;96222            ),(referentes!W1331),"")</f>
        <v/>
      </c>
      <c r="Z1150" s="188">
        <f>referentes!S1146</f>
        <v>45006</v>
      </c>
      <c r="AB1150">
        <v>1144</v>
      </c>
      <c r="AC1150">
        <f t="shared" si="51"/>
        <v>0</v>
      </c>
      <c r="AD1150">
        <f t="shared" si="52"/>
        <v>1130</v>
      </c>
      <c r="AE1150" t="str">
        <f t="shared" si="53"/>
        <v>X</v>
      </c>
    </row>
    <row r="1151" spans="25:31" x14ac:dyDescent="0.2">
      <c r="Y1151" s="188" t="str">
        <f>IF(AND(referentes!S1332&lt;&gt;"",          referentes!S1332&lt;&gt;96321,    referentes!S1332&lt;&gt;96222            ),(referentes!W1332),"")</f>
        <v/>
      </c>
      <c r="Z1151" s="188">
        <f>referentes!S1147</f>
        <v>45016</v>
      </c>
      <c r="AB1151">
        <v>1145</v>
      </c>
      <c r="AC1151">
        <f t="shared" si="51"/>
        <v>0</v>
      </c>
      <c r="AD1151">
        <f t="shared" si="52"/>
        <v>1130</v>
      </c>
      <c r="AE1151" t="str">
        <f t="shared" si="53"/>
        <v>X</v>
      </c>
    </row>
    <row r="1152" spans="25:31" x14ac:dyDescent="0.2">
      <c r="Y1152" s="188" t="str">
        <f>IF(AND(referentes!S1333&lt;&gt;"",          referentes!S1333&lt;&gt;96321,    referentes!S1333&lt;&gt;96222            ),(referentes!W1333),"")</f>
        <v/>
      </c>
      <c r="Z1152" s="188">
        <f>referentes!S1148</f>
        <v>45018</v>
      </c>
      <c r="AB1152">
        <v>1146</v>
      </c>
      <c r="AC1152">
        <f t="shared" si="51"/>
        <v>0</v>
      </c>
      <c r="AD1152">
        <f t="shared" si="52"/>
        <v>1130</v>
      </c>
      <c r="AE1152" t="str">
        <f t="shared" si="53"/>
        <v>X</v>
      </c>
    </row>
    <row r="1153" spans="25:31" x14ac:dyDescent="0.2">
      <c r="Y1153" s="188" t="str">
        <f>IF(AND(referentes!S1334&lt;&gt;"",          referentes!S1334&lt;&gt;96321,    referentes!S1334&lt;&gt;96222            ),(referentes!W1334),"")</f>
        <v/>
      </c>
      <c r="Z1153" s="188">
        <f>referentes!S1149</f>
        <v>45038</v>
      </c>
      <c r="AB1153">
        <v>1147</v>
      </c>
      <c r="AC1153">
        <f t="shared" si="51"/>
        <v>0</v>
      </c>
      <c r="AD1153">
        <f t="shared" si="52"/>
        <v>1130</v>
      </c>
      <c r="AE1153" t="str">
        <f t="shared" si="53"/>
        <v>X</v>
      </c>
    </row>
    <row r="1154" spans="25:31" x14ac:dyDescent="0.2">
      <c r="Y1154" s="188" t="str">
        <f>IF(AND(referentes!S1335&lt;&gt;"",          referentes!S1335&lt;&gt;96321,    referentes!S1335&lt;&gt;96222            ),(referentes!W1335),"")</f>
        <v/>
      </c>
      <c r="Z1154" s="188">
        <f>referentes!S1150</f>
        <v>45052</v>
      </c>
      <c r="AB1154">
        <v>1148</v>
      </c>
      <c r="AC1154">
        <f t="shared" si="51"/>
        <v>0</v>
      </c>
      <c r="AD1154">
        <f t="shared" si="52"/>
        <v>1130</v>
      </c>
      <c r="AE1154" t="str">
        <f t="shared" si="53"/>
        <v>X</v>
      </c>
    </row>
    <row r="1155" spans="25:31" x14ac:dyDescent="0.2">
      <c r="Y1155" s="188" t="str">
        <f>IF(AND(referentes!S1336&lt;&gt;"",          referentes!S1336&lt;&gt;96321,    referentes!S1336&lt;&gt;96222            ),(referentes!W1336),"")</f>
        <v/>
      </c>
      <c r="Z1155" s="188">
        <f>referentes!S1151</f>
        <v>45070</v>
      </c>
      <c r="AB1155">
        <v>1149</v>
      </c>
      <c r="AC1155">
        <f t="shared" si="51"/>
        <v>0</v>
      </c>
      <c r="AD1155">
        <f t="shared" si="52"/>
        <v>1130</v>
      </c>
      <c r="AE1155" t="str">
        <f t="shared" si="53"/>
        <v>X</v>
      </c>
    </row>
    <row r="1156" spans="25:31" x14ac:dyDescent="0.2">
      <c r="Y1156" s="188" t="str">
        <f>IF(AND(referentes!S1337&lt;&gt;"",          referentes!S1337&lt;&gt;96321,    referentes!S1337&lt;&gt;96222            ),(referentes!W1337),"")</f>
        <v/>
      </c>
      <c r="Z1156" s="188">
        <f>referentes!S1152</f>
        <v>45245</v>
      </c>
      <c r="AB1156">
        <v>1150</v>
      </c>
      <c r="AC1156">
        <f t="shared" si="51"/>
        <v>0</v>
      </c>
      <c r="AD1156">
        <f t="shared" si="52"/>
        <v>1130</v>
      </c>
      <c r="AE1156" t="str">
        <f t="shared" si="53"/>
        <v>X</v>
      </c>
    </row>
    <row r="1157" spans="25:31" x14ac:dyDescent="0.2">
      <c r="Y1157" s="188" t="str">
        <f>IF(AND(referentes!S1338&lt;&gt;"",          referentes!S1338&lt;&gt;96321,    referentes!S1338&lt;&gt;96222            ),(referentes!W1338),"")</f>
        <v/>
      </c>
      <c r="Z1157" s="188">
        <f>referentes!S1153</f>
        <v>45416</v>
      </c>
      <c r="AB1157">
        <v>1151</v>
      </c>
      <c r="AC1157">
        <f t="shared" si="51"/>
        <v>0</v>
      </c>
      <c r="AD1157">
        <f t="shared" si="52"/>
        <v>1130</v>
      </c>
      <c r="AE1157" t="str">
        <f t="shared" si="53"/>
        <v>X</v>
      </c>
    </row>
    <row r="1158" spans="25:31" x14ac:dyDescent="0.2">
      <c r="Y1158" s="188" t="str">
        <f>IF(AND(referentes!S1339&lt;&gt;"",          referentes!S1339&lt;&gt;96321,    referentes!S1339&lt;&gt;96222            ),(referentes!W1339),"")</f>
        <v/>
      </c>
      <c r="Z1158" s="188">
        <f>referentes!S1154</f>
        <v>45573</v>
      </c>
      <c r="AB1158">
        <v>1152</v>
      </c>
      <c r="AC1158">
        <f t="shared" si="51"/>
        <v>0</v>
      </c>
      <c r="AD1158">
        <f t="shared" si="52"/>
        <v>1130</v>
      </c>
      <c r="AE1158" t="str">
        <f t="shared" si="53"/>
        <v>X</v>
      </c>
    </row>
    <row r="1159" spans="25:31" x14ac:dyDescent="0.2">
      <c r="Y1159" s="188" t="str">
        <f>IF(AND(referentes!S1340&lt;&gt;"",          referentes!S1340&lt;&gt;96321,    referentes!S1340&lt;&gt;96222            ),(referentes!W1340),"")</f>
        <v/>
      </c>
      <c r="Z1159" s="188">
        <f>referentes!S1155</f>
        <v>45000</v>
      </c>
      <c r="AB1159">
        <v>1153</v>
      </c>
      <c r="AC1159">
        <f t="shared" si="51"/>
        <v>0</v>
      </c>
      <c r="AD1159">
        <f t="shared" si="52"/>
        <v>1130</v>
      </c>
      <c r="AE1159" t="str">
        <f t="shared" si="53"/>
        <v>X</v>
      </c>
    </row>
    <row r="1160" spans="25:31" x14ac:dyDescent="0.2">
      <c r="Y1160" s="188" t="str">
        <f>IF(AND(referentes!S1341&lt;&gt;"",          referentes!S1341&lt;&gt;96321,    referentes!S1341&lt;&gt;96222            ),(referentes!W1341),"")</f>
        <v/>
      </c>
      <c r="Z1160" s="188">
        <f>referentes!S1156</f>
        <v>41435</v>
      </c>
      <c r="AB1160">
        <v>1154</v>
      </c>
      <c r="AC1160">
        <f t="shared" ref="AC1160:AC1223" si="54">IF(Y1159="",0,Y1159)</f>
        <v>0</v>
      </c>
      <c r="AD1160">
        <f t="shared" ref="AD1160:AD1223" si="55">IF(AC1160=0,MAX($AB$7:$AB$1135)+1,AB1160)</f>
        <v>1130</v>
      </c>
      <c r="AE1160" t="str">
        <f t="shared" ref="AE1160:AE1223" si="56">IFERROR(VLOOKUP(SMALL($AD$7:$AD$1135,AB1160),$AB$7:$AD$1135,2,FALSE),"X")</f>
        <v>X</v>
      </c>
    </row>
    <row r="1161" spans="25:31" x14ac:dyDescent="0.2">
      <c r="Y1161" s="188" t="str">
        <f>IF(AND(referentes!S1342&lt;&gt;"",          referentes!S1342&lt;&gt;96321,    referentes!S1342&lt;&gt;96222            ),(referentes!W1342),"")</f>
        <v/>
      </c>
      <c r="Z1161" s="188">
        <f>referentes!S1157</f>
        <v>41444</v>
      </c>
      <c r="AB1161">
        <v>1155</v>
      </c>
      <c r="AC1161">
        <f t="shared" si="54"/>
        <v>0</v>
      </c>
      <c r="AD1161">
        <f t="shared" si="55"/>
        <v>1130</v>
      </c>
      <c r="AE1161" t="str">
        <f t="shared" si="56"/>
        <v>X</v>
      </c>
    </row>
    <row r="1162" spans="25:31" x14ac:dyDescent="0.2">
      <c r="Y1162" s="188" t="str">
        <f>IF(AND(referentes!S1343&lt;&gt;"",          referentes!S1343&lt;&gt;96321,    referentes!S1343&lt;&gt;96222            ),(referentes!W1343),"")</f>
        <v/>
      </c>
      <c r="Z1162" s="188">
        <f>referentes!S1158</f>
        <v>44356</v>
      </c>
      <c r="AB1162">
        <v>1156</v>
      </c>
      <c r="AC1162">
        <f t="shared" si="54"/>
        <v>0</v>
      </c>
      <c r="AD1162">
        <f t="shared" si="55"/>
        <v>1130</v>
      </c>
      <c r="AE1162" t="str">
        <f t="shared" si="56"/>
        <v>X</v>
      </c>
    </row>
    <row r="1163" spans="25:31" x14ac:dyDescent="0.2">
      <c r="Y1163" s="188" t="str">
        <f>IF(AND(referentes!S1344&lt;&gt;"",          referentes!S1344&lt;&gt;96321,    referentes!S1344&lt;&gt;96222            ),(referentes!W1344),"")</f>
        <v/>
      </c>
      <c r="Z1163" s="188">
        <f>referentes!S1159</f>
        <v>44513</v>
      </c>
      <c r="AB1163">
        <v>1157</v>
      </c>
      <c r="AC1163">
        <f t="shared" si="54"/>
        <v>0</v>
      </c>
      <c r="AD1163">
        <f t="shared" si="55"/>
        <v>1130</v>
      </c>
      <c r="AE1163" t="str">
        <f t="shared" si="56"/>
        <v>X</v>
      </c>
    </row>
    <row r="1164" spans="25:31" x14ac:dyDescent="0.2">
      <c r="Y1164" s="188" t="str">
        <f>IF(AND(referentes!S1345&lt;&gt;"",          referentes!S1345&lt;&gt;96321,    referentes!S1345&lt;&gt;96222            ),(referentes!W1345),"")</f>
        <v/>
      </c>
      <c r="Z1164" s="188">
        <f>referentes!S1160</f>
        <v>44559</v>
      </c>
      <c r="AB1164">
        <v>1158</v>
      </c>
      <c r="AC1164">
        <f t="shared" si="54"/>
        <v>0</v>
      </c>
      <c r="AD1164">
        <f t="shared" si="55"/>
        <v>1130</v>
      </c>
      <c r="AE1164" t="str">
        <f t="shared" si="56"/>
        <v>X</v>
      </c>
    </row>
    <row r="1165" spans="25:31" x14ac:dyDescent="0.2">
      <c r="Y1165" s="188" t="str">
        <f>IF(AND(referentes!S1346&lt;&gt;"",          referentes!S1346&lt;&gt;96321,    referentes!S1346&lt;&gt;96222            ),(referentes!W1346),"")</f>
        <v/>
      </c>
      <c r="Z1165" s="188">
        <f>referentes!S1161</f>
        <v>45385</v>
      </c>
      <c r="AB1165">
        <v>1159</v>
      </c>
      <c r="AC1165">
        <f t="shared" si="54"/>
        <v>0</v>
      </c>
      <c r="AD1165">
        <f t="shared" si="55"/>
        <v>1130</v>
      </c>
      <c r="AE1165" t="str">
        <f t="shared" si="56"/>
        <v>X</v>
      </c>
    </row>
    <row r="1166" spans="25:31" x14ac:dyDescent="0.2">
      <c r="Y1166" s="188" t="str">
        <f>IF(AND(referentes!S1347&lt;&gt;"",          referentes!S1347&lt;&gt;96321,    referentes!S1347&lt;&gt;96222            ),(referentes!W1347),"")</f>
        <v/>
      </c>
      <c r="Z1166" s="188">
        <f>referentes!S1162</f>
        <v>45389</v>
      </c>
      <c r="AB1166">
        <v>1160</v>
      </c>
      <c r="AC1166">
        <f t="shared" si="54"/>
        <v>0</v>
      </c>
      <c r="AD1166">
        <f t="shared" si="55"/>
        <v>1130</v>
      </c>
      <c r="AE1166" t="str">
        <f t="shared" si="56"/>
        <v>X</v>
      </c>
    </row>
    <row r="1167" spans="25:31" x14ac:dyDescent="0.2">
      <c r="Y1167" s="188" t="str">
        <f>IF(AND(referentes!S1348&lt;&gt;"",          referentes!S1348&lt;&gt;96321,    referentes!S1348&lt;&gt;96222            ),(referentes!W1348),"")</f>
        <v/>
      </c>
      <c r="Z1167" s="188">
        <f>referentes!S1163</f>
        <v>45393</v>
      </c>
      <c r="AB1167">
        <v>1161</v>
      </c>
      <c r="AC1167">
        <f t="shared" si="54"/>
        <v>0</v>
      </c>
      <c r="AD1167">
        <f t="shared" si="55"/>
        <v>1130</v>
      </c>
      <c r="AE1167" t="str">
        <f t="shared" si="56"/>
        <v>X</v>
      </c>
    </row>
    <row r="1168" spans="25:31" x14ac:dyDescent="0.2">
      <c r="Y1168" s="188" t="str">
        <f>IF(AND(referentes!S1349&lt;&gt;"",          referentes!S1349&lt;&gt;96321,    referentes!S1349&lt;&gt;96222            ),(referentes!W1349),"")</f>
        <v/>
      </c>
      <c r="Z1168" s="188">
        <f>referentes!S1164</f>
        <v>42148</v>
      </c>
      <c r="AB1168">
        <v>1162</v>
      </c>
      <c r="AC1168">
        <f t="shared" si="54"/>
        <v>0</v>
      </c>
      <c r="AD1168">
        <f t="shared" si="55"/>
        <v>1130</v>
      </c>
      <c r="AE1168" t="str">
        <f t="shared" si="56"/>
        <v>X</v>
      </c>
    </row>
    <row r="1169" spans="25:31" x14ac:dyDescent="0.2">
      <c r="Y1169" s="188" t="str">
        <f>IF(AND(referentes!S1350&lt;&gt;"",          referentes!S1350&lt;&gt;96321,    referentes!S1350&lt;&gt;96222            ),(referentes!W1350),"")</f>
        <v/>
      </c>
      <c r="Z1169" s="188">
        <f>referentes!S1165</f>
        <v>42188</v>
      </c>
      <c r="AB1169">
        <v>1163</v>
      </c>
      <c r="AC1169">
        <f t="shared" si="54"/>
        <v>0</v>
      </c>
      <c r="AD1169">
        <f t="shared" si="55"/>
        <v>1130</v>
      </c>
      <c r="AE1169" t="str">
        <f t="shared" si="56"/>
        <v>X</v>
      </c>
    </row>
    <row r="1170" spans="25:31" x14ac:dyDescent="0.2">
      <c r="Y1170" s="188" t="str">
        <f>IF(AND(referentes!S1351&lt;&gt;"",          referentes!S1351&lt;&gt;96321,    referentes!S1351&lt;&gt;96222            ),(referentes!W1351),"")</f>
        <v/>
      </c>
      <c r="Z1170" s="188">
        <f>referentes!S1166</f>
        <v>44375</v>
      </c>
      <c r="AB1170">
        <v>1164</v>
      </c>
      <c r="AC1170">
        <f t="shared" si="54"/>
        <v>0</v>
      </c>
      <c r="AD1170">
        <f t="shared" si="55"/>
        <v>1130</v>
      </c>
      <c r="AE1170" t="str">
        <f t="shared" si="56"/>
        <v>X</v>
      </c>
    </row>
    <row r="1171" spans="25:31" x14ac:dyDescent="0.2">
      <c r="Y1171" s="188" t="str">
        <f>IF(AND(referentes!S1352&lt;&gt;"",          referentes!S1352&lt;&gt;96321,    referentes!S1352&lt;&gt;96222            ),(referentes!W1352),"")</f>
        <v/>
      </c>
      <c r="Z1171" s="188">
        <f>referentes!S1167</f>
        <v>44385</v>
      </c>
      <c r="AB1171">
        <v>1165</v>
      </c>
      <c r="AC1171">
        <f t="shared" si="54"/>
        <v>0</v>
      </c>
      <c r="AD1171">
        <f t="shared" si="55"/>
        <v>1130</v>
      </c>
      <c r="AE1171" t="str">
        <f t="shared" si="56"/>
        <v>X</v>
      </c>
    </row>
    <row r="1172" spans="25:31" x14ac:dyDescent="0.2">
      <c r="Y1172" s="188" t="str">
        <f>IF(AND(referentes!S1353&lt;&gt;"",          referentes!S1353&lt;&gt;96321,    referentes!S1353&lt;&gt;96222            ),(referentes!W1353),"")</f>
        <v/>
      </c>
      <c r="Z1172" s="188">
        <f>referentes!S1168</f>
        <v>44417</v>
      </c>
      <c r="AB1172">
        <v>1166</v>
      </c>
      <c r="AC1172">
        <f t="shared" si="54"/>
        <v>0</v>
      </c>
      <c r="AD1172">
        <f t="shared" si="55"/>
        <v>1130</v>
      </c>
      <c r="AE1172" t="str">
        <f t="shared" si="56"/>
        <v>X</v>
      </c>
    </row>
    <row r="1173" spans="25:31" x14ac:dyDescent="0.2">
      <c r="Y1173" s="188" t="str">
        <f>IF(AND(referentes!S1354&lt;&gt;"",          referentes!S1354&lt;&gt;96321,    referentes!S1354&lt;&gt;96222            ),(referentes!W1354),"")</f>
        <v/>
      </c>
      <c r="Z1173" s="188">
        <f>referentes!S1169</f>
        <v>45817</v>
      </c>
      <c r="AB1173">
        <v>1167</v>
      </c>
      <c r="AC1173">
        <f t="shared" si="54"/>
        <v>0</v>
      </c>
      <c r="AD1173">
        <f t="shared" si="55"/>
        <v>1130</v>
      </c>
      <c r="AE1173" t="str">
        <f t="shared" si="56"/>
        <v>X</v>
      </c>
    </row>
    <row r="1174" spans="25:31" x14ac:dyDescent="0.2">
      <c r="Y1174" s="188" t="str">
        <f>IF(AND(referentes!S1355&lt;&gt;"",          referentes!S1355&lt;&gt;96321,    referentes!S1355&lt;&gt;96222            ),(referentes!W1355),"")</f>
        <v/>
      </c>
      <c r="Z1174" s="188">
        <f>referentes!S1170</f>
        <v>46032</v>
      </c>
      <c r="AB1174">
        <v>1168</v>
      </c>
      <c r="AC1174">
        <f t="shared" si="54"/>
        <v>0</v>
      </c>
      <c r="AD1174">
        <f t="shared" si="55"/>
        <v>1130</v>
      </c>
      <c r="AE1174" t="str">
        <f t="shared" si="56"/>
        <v>X</v>
      </c>
    </row>
    <row r="1175" spans="25:31" x14ac:dyDescent="0.2">
      <c r="Y1175" s="188" t="str">
        <f>IF(AND(referentes!S1356&lt;&gt;"",          referentes!S1356&lt;&gt;96321,    referentes!S1356&lt;&gt;96222            ),(referentes!W1356),"")</f>
        <v/>
      </c>
      <c r="Z1175" s="188">
        <f>referentes!S1171</f>
        <v>45818</v>
      </c>
      <c r="AB1175">
        <v>1169</v>
      </c>
      <c r="AC1175">
        <f t="shared" si="54"/>
        <v>0</v>
      </c>
      <c r="AD1175">
        <f t="shared" si="55"/>
        <v>1130</v>
      </c>
      <c r="AE1175" t="str">
        <f t="shared" si="56"/>
        <v>X</v>
      </c>
    </row>
    <row r="1176" spans="25:31" x14ac:dyDescent="0.2">
      <c r="Y1176" s="188" t="str">
        <f>IF(AND(referentes!S1357&lt;&gt;"",          referentes!S1357&lt;&gt;96321,    referentes!S1357&lt;&gt;96222            ),(referentes!W1357),"")</f>
        <v/>
      </c>
      <c r="Z1176" s="188">
        <f>referentes!S1172</f>
        <v>45819</v>
      </c>
      <c r="AB1176">
        <v>1170</v>
      </c>
      <c r="AC1176">
        <f t="shared" si="54"/>
        <v>0</v>
      </c>
      <c r="AD1176">
        <f t="shared" si="55"/>
        <v>1130</v>
      </c>
      <c r="AE1176" t="str">
        <f t="shared" si="56"/>
        <v>X</v>
      </c>
    </row>
    <row r="1177" spans="25:31" x14ac:dyDescent="0.2">
      <c r="Y1177" s="188" t="str">
        <f>IF(AND(referentes!S1358&lt;&gt;"",          referentes!S1358&lt;&gt;96321,    referentes!S1358&lt;&gt;96222            ),(referentes!W1358),"")</f>
        <v/>
      </c>
      <c r="Z1177" s="188">
        <f>referentes!S1173</f>
        <v>45841</v>
      </c>
      <c r="AB1177">
        <v>1171</v>
      </c>
      <c r="AC1177">
        <f t="shared" si="54"/>
        <v>0</v>
      </c>
      <c r="AD1177">
        <f t="shared" si="55"/>
        <v>1130</v>
      </c>
      <c r="AE1177" t="str">
        <f t="shared" si="56"/>
        <v>X</v>
      </c>
    </row>
    <row r="1178" spans="25:31" x14ac:dyDescent="0.2">
      <c r="Y1178" s="188" t="str">
        <f>IF(AND(referentes!S1359&lt;&gt;"",          referentes!S1359&lt;&gt;96321,    referentes!S1359&lt;&gt;96222            ),(referentes!W1359),"")</f>
        <v/>
      </c>
      <c r="Z1178" s="188">
        <f>referentes!S1174</f>
        <v>45842</v>
      </c>
      <c r="AB1178">
        <v>1172</v>
      </c>
      <c r="AC1178">
        <f t="shared" si="54"/>
        <v>0</v>
      </c>
      <c r="AD1178">
        <f t="shared" si="55"/>
        <v>1130</v>
      </c>
      <c r="AE1178" t="str">
        <f t="shared" si="56"/>
        <v>X</v>
      </c>
    </row>
    <row r="1179" spans="25:31" x14ac:dyDescent="0.2">
      <c r="Y1179" s="188" t="str">
        <f>IF(AND(referentes!S1360&lt;&gt;"",          referentes!S1360&lt;&gt;96321,    referentes!S1360&lt;&gt;96222            ),(referentes!W1360),"")</f>
        <v/>
      </c>
      <c r="Z1179" s="188">
        <f>referentes!S1175</f>
        <v>45843</v>
      </c>
      <c r="AB1179">
        <v>1173</v>
      </c>
      <c r="AC1179">
        <f t="shared" si="54"/>
        <v>0</v>
      </c>
      <c r="AD1179">
        <f t="shared" si="55"/>
        <v>1130</v>
      </c>
      <c r="AE1179" t="str">
        <f t="shared" si="56"/>
        <v>X</v>
      </c>
    </row>
    <row r="1180" spans="25:31" x14ac:dyDescent="0.2">
      <c r="Y1180" s="188" t="str">
        <f>IF(AND(referentes!S1361&lt;&gt;"",          referentes!S1361&lt;&gt;96321,    referentes!S1361&lt;&gt;96222            ),(referentes!W1361),"")</f>
        <v/>
      </c>
      <c r="Z1180" s="188">
        <f>referentes!S1176</f>
        <v>45844</v>
      </c>
      <c r="AB1180">
        <v>1174</v>
      </c>
      <c r="AC1180">
        <f t="shared" si="54"/>
        <v>0</v>
      </c>
      <c r="AD1180">
        <f t="shared" si="55"/>
        <v>1130</v>
      </c>
      <c r="AE1180" t="str">
        <f t="shared" si="56"/>
        <v>X</v>
      </c>
    </row>
    <row r="1181" spans="25:31" x14ac:dyDescent="0.2">
      <c r="Y1181" s="188" t="str">
        <f>IF(AND(referentes!S1362&lt;&gt;"",          referentes!S1362&lt;&gt;96321,    referentes!S1362&lt;&gt;96222            ),(referentes!W1362),"")</f>
        <v/>
      </c>
      <c r="Z1181" s="188">
        <f>referentes!S1177</f>
        <v>45999</v>
      </c>
      <c r="AB1181">
        <v>1175</v>
      </c>
      <c r="AC1181">
        <f t="shared" si="54"/>
        <v>0</v>
      </c>
      <c r="AD1181">
        <f t="shared" si="55"/>
        <v>1130</v>
      </c>
      <c r="AE1181" t="str">
        <f t="shared" si="56"/>
        <v>X</v>
      </c>
    </row>
    <row r="1182" spans="25:31" x14ac:dyDescent="0.2">
      <c r="Y1182" s="188" t="str">
        <f>IF(AND(referentes!S1363&lt;&gt;"",          referentes!S1363&lt;&gt;96321,    referentes!S1363&lt;&gt;96222            ),(referentes!W1363),"")</f>
        <v/>
      </c>
      <c r="Z1182" s="188">
        <f>referentes!S1178</f>
        <v>46031</v>
      </c>
      <c r="AB1182">
        <v>1176</v>
      </c>
      <c r="AC1182">
        <f t="shared" si="54"/>
        <v>0</v>
      </c>
      <c r="AD1182">
        <f t="shared" si="55"/>
        <v>1130</v>
      </c>
      <c r="AE1182" t="str">
        <f t="shared" si="56"/>
        <v>X</v>
      </c>
    </row>
    <row r="1183" spans="25:31" x14ac:dyDescent="0.2">
      <c r="Y1183" s="188" t="str">
        <f>IF(AND(referentes!S1364&lt;&gt;"",          referentes!S1364&lt;&gt;96321,    referentes!S1364&lt;&gt;96222            ),(referentes!W1364),"")</f>
        <v/>
      </c>
      <c r="Z1183" s="188">
        <f>referentes!S1179</f>
        <v>47851</v>
      </c>
      <c r="AB1183">
        <v>1177</v>
      </c>
      <c r="AC1183">
        <f t="shared" si="54"/>
        <v>0</v>
      </c>
      <c r="AD1183">
        <f t="shared" si="55"/>
        <v>1130</v>
      </c>
      <c r="AE1183" t="str">
        <f t="shared" si="56"/>
        <v>X</v>
      </c>
    </row>
    <row r="1184" spans="25:31" x14ac:dyDescent="0.2">
      <c r="Y1184" s="188" t="str">
        <f>IF(AND(referentes!S1365&lt;&gt;"",          referentes!S1365&lt;&gt;96321,    referentes!S1365&lt;&gt;96222            ),(referentes!W1365),"")</f>
        <v/>
      </c>
      <c r="Z1184" s="188">
        <f>referentes!S1180</f>
        <v>2107</v>
      </c>
      <c r="AB1184">
        <v>1178</v>
      </c>
      <c r="AC1184">
        <f t="shared" si="54"/>
        <v>0</v>
      </c>
      <c r="AD1184">
        <f t="shared" si="55"/>
        <v>1130</v>
      </c>
      <c r="AE1184" t="str">
        <f t="shared" si="56"/>
        <v>X</v>
      </c>
    </row>
    <row r="1185" spans="25:31" x14ac:dyDescent="0.2">
      <c r="Y1185" s="188" t="str">
        <f>IF(AND(referentes!S1366&lt;&gt;"",          referentes!S1366&lt;&gt;96321,    referentes!S1366&lt;&gt;96222            ),(referentes!W1366),"")</f>
        <v/>
      </c>
      <c r="Z1185" s="188">
        <f>referentes!S1181</f>
        <v>1301</v>
      </c>
      <c r="AB1185">
        <v>1179</v>
      </c>
      <c r="AC1185">
        <f t="shared" si="54"/>
        <v>0</v>
      </c>
      <c r="AD1185">
        <f t="shared" si="55"/>
        <v>1130</v>
      </c>
      <c r="AE1185" t="str">
        <f t="shared" si="56"/>
        <v>X</v>
      </c>
    </row>
    <row r="1186" spans="25:31" x14ac:dyDescent="0.2">
      <c r="Y1186" s="188" t="str">
        <f>IF(AND(referentes!S1367&lt;&gt;"",          referentes!S1367&lt;&gt;96321,    referentes!S1367&lt;&gt;96222            ),(referentes!W1367),"")</f>
        <v/>
      </c>
      <c r="Z1186" s="188">
        <f>referentes!S1182</f>
        <v>1104</v>
      </c>
      <c r="AB1186">
        <v>1180</v>
      </c>
      <c r="AC1186">
        <f t="shared" si="54"/>
        <v>0</v>
      </c>
      <c r="AD1186">
        <f t="shared" si="55"/>
        <v>1130</v>
      </c>
      <c r="AE1186" t="str">
        <f t="shared" si="56"/>
        <v>X</v>
      </c>
    </row>
    <row r="1187" spans="25:31" x14ac:dyDescent="0.2">
      <c r="Y1187" s="188" t="str">
        <f>IF(AND(referentes!S1368&lt;&gt;"",          referentes!S1368&lt;&gt;96321,    referentes!S1368&lt;&gt;96222            ),(referentes!W1368),"")</f>
        <v/>
      </c>
      <c r="Z1187" s="188">
        <f>referentes!S1183</f>
        <v>2106</v>
      </c>
      <c r="AB1187">
        <v>1181</v>
      </c>
      <c r="AC1187">
        <f t="shared" si="54"/>
        <v>0</v>
      </c>
      <c r="AD1187">
        <f t="shared" si="55"/>
        <v>1130</v>
      </c>
      <c r="AE1187" t="str">
        <f t="shared" si="56"/>
        <v>X</v>
      </c>
    </row>
    <row r="1188" spans="25:31" x14ac:dyDescent="0.2">
      <c r="Y1188" s="188" t="str">
        <f>IF(AND(referentes!S1369&lt;&gt;"",          referentes!S1369&lt;&gt;96321,    referentes!S1369&lt;&gt;96222            ),(referentes!W1369),"")</f>
        <v/>
      </c>
      <c r="Z1188" s="188">
        <f>referentes!S1184</f>
        <v>1101</v>
      </c>
      <c r="AB1188">
        <v>1182</v>
      </c>
      <c r="AC1188">
        <f t="shared" si="54"/>
        <v>0</v>
      </c>
      <c r="AD1188">
        <f t="shared" si="55"/>
        <v>1130</v>
      </c>
      <c r="AE1188" t="str">
        <f t="shared" si="56"/>
        <v>X</v>
      </c>
    </row>
    <row r="1189" spans="25:31" x14ac:dyDescent="0.2">
      <c r="Y1189" s="188" t="str">
        <f>IF(AND(referentes!S1370&lt;&gt;"",          referentes!S1370&lt;&gt;96321,    referentes!S1370&lt;&gt;96222            ),(referentes!W1370),"")</f>
        <v/>
      </c>
      <c r="Z1189" s="188">
        <f>referentes!S1185</f>
        <v>2109</v>
      </c>
      <c r="AB1189">
        <v>1183</v>
      </c>
      <c r="AC1189">
        <f t="shared" si="54"/>
        <v>0</v>
      </c>
      <c r="AD1189">
        <f t="shared" si="55"/>
        <v>1130</v>
      </c>
      <c r="AE1189" t="str">
        <f t="shared" si="56"/>
        <v>X</v>
      </c>
    </row>
    <row r="1190" spans="25:31" x14ac:dyDescent="0.2">
      <c r="Y1190" s="188" t="str">
        <f>IF(AND(referentes!S1371&lt;&gt;"",          referentes!S1371&lt;&gt;96321,    referentes!S1371&lt;&gt;96222            ),(referentes!W1371),"")</f>
        <v/>
      </c>
      <c r="Z1190" s="188">
        <f>referentes!S1186</f>
        <v>1102</v>
      </c>
      <c r="AB1190">
        <v>1184</v>
      </c>
      <c r="AC1190">
        <f t="shared" si="54"/>
        <v>0</v>
      </c>
      <c r="AD1190">
        <f t="shared" si="55"/>
        <v>1130</v>
      </c>
      <c r="AE1190" t="str">
        <f t="shared" si="56"/>
        <v>X</v>
      </c>
    </row>
    <row r="1191" spans="25:31" x14ac:dyDescent="0.2">
      <c r="Y1191" s="188" t="str">
        <f>IF(AND(referentes!S1372&lt;&gt;"",          referentes!S1372&lt;&gt;96321,    referentes!S1372&lt;&gt;96222            ),(referentes!W1372),"")</f>
        <v/>
      </c>
      <c r="Z1191" s="188">
        <f>referentes!S1187</f>
        <v>2108</v>
      </c>
      <c r="AB1191">
        <v>1185</v>
      </c>
      <c r="AC1191">
        <f t="shared" si="54"/>
        <v>0</v>
      </c>
      <c r="AD1191">
        <f t="shared" si="55"/>
        <v>1130</v>
      </c>
      <c r="AE1191" t="str">
        <f t="shared" si="56"/>
        <v>X</v>
      </c>
    </row>
    <row r="1192" spans="25:31" x14ac:dyDescent="0.2">
      <c r="Y1192" s="188" t="str">
        <f>IF(AND(referentes!S1373&lt;&gt;"",          referentes!S1373&lt;&gt;96321,    referentes!S1373&lt;&gt;96222            ),(referentes!W1373),"")</f>
        <v/>
      </c>
      <c r="Z1192" s="188">
        <f>referentes!S1188</f>
        <v>1105</v>
      </c>
      <c r="AB1192">
        <v>1186</v>
      </c>
      <c r="AC1192">
        <f t="shared" si="54"/>
        <v>0</v>
      </c>
      <c r="AD1192">
        <f t="shared" si="55"/>
        <v>1130</v>
      </c>
      <c r="AE1192" t="str">
        <f t="shared" si="56"/>
        <v>X</v>
      </c>
    </row>
    <row r="1193" spans="25:31" x14ac:dyDescent="0.2">
      <c r="Y1193" s="188" t="str">
        <f>IF(AND(referentes!S1374&lt;&gt;"",          referentes!S1374&lt;&gt;96321,    referentes!S1374&lt;&gt;96222            ),(referentes!W1374),"")</f>
        <v/>
      </c>
      <c r="Z1193" s="188">
        <f>referentes!S1189</f>
        <v>1103</v>
      </c>
      <c r="AB1193">
        <v>1187</v>
      </c>
      <c r="AC1193">
        <f t="shared" si="54"/>
        <v>0</v>
      </c>
      <c r="AD1193">
        <f t="shared" si="55"/>
        <v>1130</v>
      </c>
      <c r="AE1193" t="str">
        <f t="shared" si="56"/>
        <v>X</v>
      </c>
    </row>
    <row r="1194" spans="25:31" x14ac:dyDescent="0.2">
      <c r="Y1194" s="188" t="str">
        <f>IF(AND(referentes!S1375&lt;&gt;"",          referentes!S1375&lt;&gt;96321,    referentes!S1375&lt;&gt;96222            ),(referentes!W1375),"")</f>
        <v/>
      </c>
      <c r="Z1194" s="188">
        <f>referentes!S1190</f>
        <v>0</v>
      </c>
      <c r="AB1194">
        <v>1188</v>
      </c>
      <c r="AC1194">
        <f t="shared" si="54"/>
        <v>0</v>
      </c>
      <c r="AD1194">
        <f t="shared" si="55"/>
        <v>1130</v>
      </c>
      <c r="AE1194" t="str">
        <f t="shared" si="56"/>
        <v>X</v>
      </c>
    </row>
    <row r="1195" spans="25:31" x14ac:dyDescent="0.2">
      <c r="Y1195" s="188" t="str">
        <f>IF(AND(referentes!S1376&lt;&gt;"",          referentes!S1376&lt;&gt;96321,    referentes!S1376&lt;&gt;96222            ),(referentes!W1376),"")</f>
        <v/>
      </c>
      <c r="Z1195" s="188">
        <f>referentes!S1191</f>
        <v>0</v>
      </c>
      <c r="AB1195">
        <v>1189</v>
      </c>
      <c r="AC1195">
        <f t="shared" si="54"/>
        <v>0</v>
      </c>
      <c r="AD1195">
        <f t="shared" si="55"/>
        <v>1130</v>
      </c>
      <c r="AE1195" t="str">
        <f t="shared" si="56"/>
        <v>X</v>
      </c>
    </row>
    <row r="1196" spans="25:31" x14ac:dyDescent="0.2">
      <c r="Y1196" s="188" t="str">
        <f>IF(AND(referentes!S1377&lt;&gt;"",          referentes!S1377&lt;&gt;96321,    referentes!S1377&lt;&gt;96222            ),(referentes!W1377),"")</f>
        <v/>
      </c>
      <c r="Z1196" s="188">
        <f>referentes!S1192</f>
        <v>0</v>
      </c>
      <c r="AB1196">
        <v>1190</v>
      </c>
      <c r="AC1196">
        <f t="shared" si="54"/>
        <v>0</v>
      </c>
      <c r="AD1196">
        <f t="shared" si="55"/>
        <v>1130</v>
      </c>
      <c r="AE1196" t="str">
        <f t="shared" si="56"/>
        <v>X</v>
      </c>
    </row>
    <row r="1197" spans="25:31" x14ac:dyDescent="0.2">
      <c r="Y1197" s="188" t="str">
        <f>IF(AND(referentes!S1378&lt;&gt;"",          referentes!S1378&lt;&gt;96321,    referentes!S1378&lt;&gt;96222            ),(referentes!W1378),"")</f>
        <v/>
      </c>
      <c r="Z1197" s="188">
        <f>referentes!S1193</f>
        <v>0</v>
      </c>
      <c r="AB1197">
        <v>1191</v>
      </c>
      <c r="AC1197">
        <f t="shared" si="54"/>
        <v>0</v>
      </c>
      <c r="AD1197">
        <f t="shared" si="55"/>
        <v>1130</v>
      </c>
      <c r="AE1197" t="str">
        <f t="shared" si="56"/>
        <v>X</v>
      </c>
    </row>
    <row r="1198" spans="25:31" x14ac:dyDescent="0.2">
      <c r="Y1198" s="188" t="str">
        <f>IF(AND(referentes!S1379&lt;&gt;"",          referentes!S1379&lt;&gt;96321,    referentes!S1379&lt;&gt;96222            ),(referentes!W1379),"")</f>
        <v/>
      </c>
      <c r="Z1198" s="188">
        <f>referentes!S1194</f>
        <v>0</v>
      </c>
      <c r="AB1198">
        <v>1192</v>
      </c>
      <c r="AC1198">
        <f t="shared" si="54"/>
        <v>0</v>
      </c>
      <c r="AD1198">
        <f t="shared" si="55"/>
        <v>1130</v>
      </c>
      <c r="AE1198" t="str">
        <f t="shared" si="56"/>
        <v>X</v>
      </c>
    </row>
    <row r="1199" spans="25:31" x14ac:dyDescent="0.2">
      <c r="Y1199" s="188" t="str">
        <f>IF(AND(referentes!S1380&lt;&gt;"",          referentes!S1380&lt;&gt;96321,    referentes!S1380&lt;&gt;96222            ),(referentes!W1380),"")</f>
        <v/>
      </c>
      <c r="Z1199" s="188">
        <f>referentes!S1195</f>
        <v>0</v>
      </c>
      <c r="AB1199">
        <v>1193</v>
      </c>
      <c r="AC1199">
        <f t="shared" si="54"/>
        <v>0</v>
      </c>
      <c r="AD1199">
        <f t="shared" si="55"/>
        <v>1130</v>
      </c>
      <c r="AE1199" t="str">
        <f t="shared" si="56"/>
        <v>X</v>
      </c>
    </row>
    <row r="1200" spans="25:31" x14ac:dyDescent="0.2">
      <c r="Y1200" s="188" t="str">
        <f>IF(AND(referentes!S1381&lt;&gt;"",          referentes!S1381&lt;&gt;96321,    referentes!S1381&lt;&gt;96222            ),(referentes!W1381),"")</f>
        <v/>
      </c>
      <c r="Z1200" s="188">
        <f>referentes!S1196</f>
        <v>0</v>
      </c>
      <c r="AB1200">
        <v>1194</v>
      </c>
      <c r="AC1200">
        <f t="shared" si="54"/>
        <v>0</v>
      </c>
      <c r="AD1200">
        <f t="shared" si="55"/>
        <v>1130</v>
      </c>
      <c r="AE1200" t="str">
        <f t="shared" si="56"/>
        <v>X</v>
      </c>
    </row>
    <row r="1201" spans="25:31" x14ac:dyDescent="0.2">
      <c r="Y1201" s="188" t="str">
        <f>IF(AND(referentes!S1382&lt;&gt;"",          referentes!S1382&lt;&gt;96321,    referentes!S1382&lt;&gt;96222            ),(referentes!W1382),"")</f>
        <v/>
      </c>
      <c r="Z1201" s="188">
        <f>referentes!S1197</f>
        <v>0</v>
      </c>
      <c r="AB1201">
        <v>1195</v>
      </c>
      <c r="AC1201">
        <f t="shared" si="54"/>
        <v>0</v>
      </c>
      <c r="AD1201">
        <f t="shared" si="55"/>
        <v>1130</v>
      </c>
      <c r="AE1201" t="str">
        <f t="shared" si="56"/>
        <v>X</v>
      </c>
    </row>
    <row r="1202" spans="25:31" x14ac:dyDescent="0.2">
      <c r="Y1202" s="188" t="str">
        <f>IF(AND(referentes!S1383&lt;&gt;"",          referentes!S1383&lt;&gt;96321,    referentes!S1383&lt;&gt;96222            ),(referentes!W1383),"")</f>
        <v/>
      </c>
      <c r="Z1202" s="188">
        <f>referentes!S1198</f>
        <v>0</v>
      </c>
      <c r="AB1202">
        <v>1196</v>
      </c>
      <c r="AC1202">
        <f t="shared" si="54"/>
        <v>0</v>
      </c>
      <c r="AD1202">
        <f t="shared" si="55"/>
        <v>1130</v>
      </c>
      <c r="AE1202" t="str">
        <f t="shared" si="56"/>
        <v>X</v>
      </c>
    </row>
    <row r="1203" spans="25:31" x14ac:dyDescent="0.2">
      <c r="Y1203" s="188" t="str">
        <f>IF(AND(referentes!S1384&lt;&gt;"",          referentes!S1384&lt;&gt;96321,    referentes!S1384&lt;&gt;96222            ),(referentes!W1384),"")</f>
        <v/>
      </c>
      <c r="Z1203" s="188">
        <f>referentes!S1199</f>
        <v>0</v>
      </c>
      <c r="AB1203">
        <v>1197</v>
      </c>
      <c r="AC1203">
        <f t="shared" si="54"/>
        <v>0</v>
      </c>
      <c r="AD1203">
        <f t="shared" si="55"/>
        <v>1130</v>
      </c>
      <c r="AE1203" t="str">
        <f t="shared" si="56"/>
        <v>X</v>
      </c>
    </row>
    <row r="1204" spans="25:31" x14ac:dyDescent="0.2">
      <c r="Y1204" s="188" t="str">
        <f>IF(AND(referentes!S1385&lt;&gt;"",          referentes!S1385&lt;&gt;96321,    referentes!S1385&lt;&gt;96222            ),(referentes!W1385),"")</f>
        <v/>
      </c>
      <c r="Z1204" s="188">
        <f>referentes!S1200</f>
        <v>0</v>
      </c>
      <c r="AB1204">
        <v>1198</v>
      </c>
      <c r="AC1204">
        <f t="shared" si="54"/>
        <v>0</v>
      </c>
      <c r="AD1204">
        <f t="shared" si="55"/>
        <v>1130</v>
      </c>
      <c r="AE1204" t="str">
        <f t="shared" si="56"/>
        <v>X</v>
      </c>
    </row>
    <row r="1205" spans="25:31" x14ac:dyDescent="0.2">
      <c r="Y1205" s="188" t="str">
        <f>IF(AND(referentes!S1386&lt;&gt;"",          referentes!S1386&lt;&gt;96321,    referentes!S1386&lt;&gt;96222            ),(referentes!W1386),"")</f>
        <v/>
      </c>
      <c r="Z1205" s="188">
        <f>referentes!S1201</f>
        <v>0</v>
      </c>
      <c r="AB1205">
        <v>1199</v>
      </c>
      <c r="AC1205">
        <f t="shared" si="54"/>
        <v>0</v>
      </c>
      <c r="AD1205">
        <f t="shared" si="55"/>
        <v>1130</v>
      </c>
      <c r="AE1205" t="str">
        <f t="shared" si="56"/>
        <v>X</v>
      </c>
    </row>
    <row r="1206" spans="25:31" x14ac:dyDescent="0.2">
      <c r="Y1206" s="188" t="str">
        <f>IF(AND(referentes!S1387&lt;&gt;"",          referentes!S1387&lt;&gt;96321,    referentes!S1387&lt;&gt;96222            ),(referentes!W1387),"")</f>
        <v/>
      </c>
      <c r="Z1206" s="188">
        <f>referentes!S1202</f>
        <v>0</v>
      </c>
      <c r="AB1206">
        <v>1200</v>
      </c>
      <c r="AC1206">
        <f t="shared" si="54"/>
        <v>0</v>
      </c>
      <c r="AD1206">
        <f t="shared" si="55"/>
        <v>1130</v>
      </c>
      <c r="AE1206" t="str">
        <f t="shared" si="56"/>
        <v>X</v>
      </c>
    </row>
    <row r="1207" spans="25:31" x14ac:dyDescent="0.2">
      <c r="Y1207" s="188" t="str">
        <f>IF(AND(referentes!S1388&lt;&gt;"",          referentes!S1388&lt;&gt;96321,    referentes!S1388&lt;&gt;96222            ),(referentes!W1388),"")</f>
        <v/>
      </c>
      <c r="Z1207" s="188">
        <f>referentes!S1203</f>
        <v>0</v>
      </c>
      <c r="AB1207">
        <v>1201</v>
      </c>
      <c r="AC1207">
        <f t="shared" si="54"/>
        <v>0</v>
      </c>
      <c r="AD1207">
        <f t="shared" si="55"/>
        <v>1130</v>
      </c>
      <c r="AE1207" t="str">
        <f t="shared" si="56"/>
        <v>X</v>
      </c>
    </row>
    <row r="1208" spans="25:31" x14ac:dyDescent="0.2">
      <c r="Y1208" s="188" t="str">
        <f>IF(AND(referentes!S1389&lt;&gt;"",          referentes!S1389&lt;&gt;96321,    referentes!S1389&lt;&gt;96222            ),(referentes!W1389),"")</f>
        <v/>
      </c>
      <c r="Z1208" s="188">
        <f>referentes!S1204</f>
        <v>0</v>
      </c>
      <c r="AB1208">
        <v>1202</v>
      </c>
      <c r="AC1208">
        <f t="shared" si="54"/>
        <v>0</v>
      </c>
      <c r="AD1208">
        <f t="shared" si="55"/>
        <v>1130</v>
      </c>
      <c r="AE1208" t="str">
        <f t="shared" si="56"/>
        <v>X</v>
      </c>
    </row>
    <row r="1209" spans="25:31" x14ac:dyDescent="0.2">
      <c r="Y1209" s="188" t="str">
        <f>IF(AND(referentes!S1390&lt;&gt;"",          referentes!S1390&lt;&gt;96321,    referentes!S1390&lt;&gt;96222            ),(referentes!W1390),"")</f>
        <v/>
      </c>
      <c r="Z1209" s="188">
        <f>referentes!S1205</f>
        <v>0</v>
      </c>
      <c r="AB1209">
        <v>1203</v>
      </c>
      <c r="AC1209">
        <f t="shared" si="54"/>
        <v>0</v>
      </c>
      <c r="AD1209">
        <f t="shared" si="55"/>
        <v>1130</v>
      </c>
      <c r="AE1209" t="str">
        <f t="shared" si="56"/>
        <v>X</v>
      </c>
    </row>
    <row r="1210" spans="25:31" x14ac:dyDescent="0.2">
      <c r="Y1210" s="188" t="str">
        <f>IF(AND(referentes!S1391&lt;&gt;"",          referentes!S1391&lt;&gt;96321,    referentes!S1391&lt;&gt;96222            ),(referentes!W1391),"")</f>
        <v/>
      </c>
      <c r="Z1210" s="188">
        <f>referentes!S1206</f>
        <v>0</v>
      </c>
      <c r="AB1210">
        <v>1204</v>
      </c>
      <c r="AC1210">
        <f t="shared" si="54"/>
        <v>0</v>
      </c>
      <c r="AD1210">
        <f t="shared" si="55"/>
        <v>1130</v>
      </c>
      <c r="AE1210" t="str">
        <f t="shared" si="56"/>
        <v>X</v>
      </c>
    </row>
    <row r="1211" spans="25:31" x14ac:dyDescent="0.2">
      <c r="Y1211" s="188" t="str">
        <f>IF(AND(referentes!S1392&lt;&gt;"",          referentes!S1392&lt;&gt;96321,    referentes!S1392&lt;&gt;96222            ),(referentes!W1392),"")</f>
        <v/>
      </c>
      <c r="Z1211" s="188">
        <f>referentes!S1207</f>
        <v>0</v>
      </c>
      <c r="AB1211">
        <v>1205</v>
      </c>
      <c r="AC1211">
        <f t="shared" si="54"/>
        <v>0</v>
      </c>
      <c r="AD1211">
        <f t="shared" si="55"/>
        <v>1130</v>
      </c>
      <c r="AE1211" t="str">
        <f t="shared" si="56"/>
        <v>X</v>
      </c>
    </row>
    <row r="1212" spans="25:31" x14ac:dyDescent="0.2">
      <c r="Y1212" s="188" t="str">
        <f>IF(AND(referentes!S1393&lt;&gt;"",          referentes!S1393&lt;&gt;96321,    referentes!S1393&lt;&gt;96222            ),(referentes!W1393),"")</f>
        <v/>
      </c>
      <c r="Z1212" s="188">
        <f>referentes!S1208</f>
        <v>0</v>
      </c>
      <c r="AB1212">
        <v>1206</v>
      </c>
      <c r="AC1212">
        <f t="shared" si="54"/>
        <v>0</v>
      </c>
      <c r="AD1212">
        <f t="shared" si="55"/>
        <v>1130</v>
      </c>
      <c r="AE1212" t="str">
        <f t="shared" si="56"/>
        <v>X</v>
      </c>
    </row>
    <row r="1213" spans="25:31" x14ac:dyDescent="0.2">
      <c r="Y1213" s="188" t="str">
        <f>IF(AND(referentes!S1394&lt;&gt;"",          referentes!S1394&lt;&gt;96321,    referentes!S1394&lt;&gt;96222            ),(referentes!W1394),"")</f>
        <v/>
      </c>
      <c r="Z1213" s="188">
        <f>referentes!S1209</f>
        <v>0</v>
      </c>
      <c r="AB1213">
        <v>1207</v>
      </c>
      <c r="AC1213">
        <f t="shared" si="54"/>
        <v>0</v>
      </c>
      <c r="AD1213">
        <f t="shared" si="55"/>
        <v>1130</v>
      </c>
      <c r="AE1213" t="str">
        <f t="shared" si="56"/>
        <v>X</v>
      </c>
    </row>
    <row r="1214" spans="25:31" x14ac:dyDescent="0.2">
      <c r="Y1214" s="188" t="str">
        <f>IF(AND(referentes!S1395&lt;&gt;"",          referentes!S1395&lt;&gt;96321,    referentes!S1395&lt;&gt;96222            ),(referentes!W1395),"")</f>
        <v/>
      </c>
      <c r="Z1214" s="188">
        <f>referentes!S1210</f>
        <v>0</v>
      </c>
      <c r="AB1214">
        <v>1208</v>
      </c>
      <c r="AC1214">
        <f t="shared" si="54"/>
        <v>0</v>
      </c>
      <c r="AD1214">
        <f t="shared" si="55"/>
        <v>1130</v>
      </c>
      <c r="AE1214" t="str">
        <f t="shared" si="56"/>
        <v>X</v>
      </c>
    </row>
    <row r="1215" spans="25:31" x14ac:dyDescent="0.2">
      <c r="Y1215" s="188" t="str">
        <f>IF(AND(referentes!S1396&lt;&gt;"",          referentes!S1396&lt;&gt;96321,    referentes!S1396&lt;&gt;96222            ),(referentes!W1396),"")</f>
        <v/>
      </c>
      <c r="Z1215" s="188">
        <f>referentes!S1211</f>
        <v>0</v>
      </c>
      <c r="AB1215">
        <v>1209</v>
      </c>
      <c r="AC1215">
        <f t="shared" si="54"/>
        <v>0</v>
      </c>
      <c r="AD1215">
        <f t="shared" si="55"/>
        <v>1130</v>
      </c>
      <c r="AE1215" t="str">
        <f t="shared" si="56"/>
        <v>X</v>
      </c>
    </row>
    <row r="1216" spans="25:31" x14ac:dyDescent="0.2">
      <c r="Y1216" s="188" t="str">
        <f>IF(AND(referentes!S1397&lt;&gt;"",          referentes!S1397&lt;&gt;96321,    referentes!S1397&lt;&gt;96222            ),(referentes!W1397),"")</f>
        <v/>
      </c>
      <c r="Z1216" s="188">
        <f>referentes!S1212</f>
        <v>0</v>
      </c>
      <c r="AB1216">
        <v>1210</v>
      </c>
      <c r="AC1216">
        <f t="shared" si="54"/>
        <v>0</v>
      </c>
      <c r="AD1216">
        <f t="shared" si="55"/>
        <v>1130</v>
      </c>
      <c r="AE1216" t="str">
        <f t="shared" si="56"/>
        <v>X</v>
      </c>
    </row>
    <row r="1217" spans="25:31" x14ac:dyDescent="0.2">
      <c r="Y1217" s="188" t="str">
        <f>IF(AND(referentes!S1398&lt;&gt;"",          referentes!S1398&lt;&gt;96321,    referentes!S1398&lt;&gt;96222            ),(referentes!W1398),"")</f>
        <v/>
      </c>
      <c r="Z1217" s="188">
        <f>referentes!S1213</f>
        <v>0</v>
      </c>
      <c r="AB1217">
        <v>1211</v>
      </c>
      <c r="AC1217">
        <f t="shared" si="54"/>
        <v>0</v>
      </c>
      <c r="AD1217">
        <f t="shared" si="55"/>
        <v>1130</v>
      </c>
      <c r="AE1217" t="str">
        <f t="shared" si="56"/>
        <v>X</v>
      </c>
    </row>
    <row r="1218" spans="25:31" x14ac:dyDescent="0.2">
      <c r="Y1218" s="188" t="str">
        <f>IF(AND(referentes!S1399&lt;&gt;"",          referentes!S1399&lt;&gt;96321,    referentes!S1399&lt;&gt;96222            ),(referentes!W1399),"")</f>
        <v/>
      </c>
      <c r="Z1218" s="188">
        <f>referentes!S1214</f>
        <v>0</v>
      </c>
      <c r="AB1218">
        <v>1212</v>
      </c>
      <c r="AC1218">
        <f t="shared" si="54"/>
        <v>0</v>
      </c>
      <c r="AD1218">
        <f t="shared" si="55"/>
        <v>1130</v>
      </c>
      <c r="AE1218" t="str">
        <f t="shared" si="56"/>
        <v>X</v>
      </c>
    </row>
    <row r="1219" spans="25:31" x14ac:dyDescent="0.2">
      <c r="Y1219" s="188" t="str">
        <f>IF(AND(referentes!S1400&lt;&gt;"",          referentes!S1400&lt;&gt;96321,    referentes!S1400&lt;&gt;96222            ),(referentes!W1400),"")</f>
        <v/>
      </c>
      <c r="Z1219" s="188">
        <f>referentes!S1215</f>
        <v>0</v>
      </c>
      <c r="AB1219">
        <v>1213</v>
      </c>
      <c r="AC1219">
        <f t="shared" si="54"/>
        <v>0</v>
      </c>
      <c r="AD1219">
        <f t="shared" si="55"/>
        <v>1130</v>
      </c>
      <c r="AE1219" t="str">
        <f t="shared" si="56"/>
        <v>X</v>
      </c>
    </row>
    <row r="1220" spans="25:31" x14ac:dyDescent="0.2">
      <c r="Y1220" s="188" t="str">
        <f>IF(AND(referentes!S1401&lt;&gt;"",          referentes!S1401&lt;&gt;96321,    referentes!S1401&lt;&gt;96222            ),(referentes!W1401),"")</f>
        <v/>
      </c>
      <c r="Z1220" s="188">
        <f>referentes!S1216</f>
        <v>0</v>
      </c>
      <c r="AB1220">
        <v>1214</v>
      </c>
      <c r="AC1220">
        <f t="shared" si="54"/>
        <v>0</v>
      </c>
      <c r="AD1220">
        <f t="shared" si="55"/>
        <v>1130</v>
      </c>
      <c r="AE1220" t="str">
        <f t="shared" si="56"/>
        <v>X</v>
      </c>
    </row>
    <row r="1221" spans="25:31" x14ac:dyDescent="0.2">
      <c r="Y1221" s="188" t="str">
        <f>IF(AND(referentes!S1402&lt;&gt;"",          referentes!S1402&lt;&gt;96321,    referentes!S1402&lt;&gt;96222            ),(referentes!W1402),"")</f>
        <v/>
      </c>
      <c r="Z1221" s="188">
        <f>referentes!S1217</f>
        <v>0</v>
      </c>
      <c r="AB1221">
        <v>1215</v>
      </c>
      <c r="AC1221">
        <f t="shared" si="54"/>
        <v>0</v>
      </c>
      <c r="AD1221">
        <f t="shared" si="55"/>
        <v>1130</v>
      </c>
      <c r="AE1221" t="str">
        <f t="shared" si="56"/>
        <v>X</v>
      </c>
    </row>
    <row r="1222" spans="25:31" x14ac:dyDescent="0.2">
      <c r="Y1222" s="188" t="str">
        <f>IF(AND(referentes!S1403&lt;&gt;"",          referentes!S1403&lt;&gt;96321,    referentes!S1403&lt;&gt;96222            ),(referentes!W1403),"")</f>
        <v/>
      </c>
      <c r="Z1222" s="188">
        <f>referentes!S1218</f>
        <v>0</v>
      </c>
      <c r="AB1222">
        <v>1216</v>
      </c>
      <c r="AC1222">
        <f t="shared" si="54"/>
        <v>0</v>
      </c>
      <c r="AD1222">
        <f t="shared" si="55"/>
        <v>1130</v>
      </c>
      <c r="AE1222" t="str">
        <f t="shared" si="56"/>
        <v>X</v>
      </c>
    </row>
    <row r="1223" spans="25:31" x14ac:dyDescent="0.2">
      <c r="Y1223" s="188" t="str">
        <f>IF(AND(referentes!S1404&lt;&gt;"",          referentes!S1404&lt;&gt;96321,    referentes!S1404&lt;&gt;96222            ),(referentes!W1404),"")</f>
        <v/>
      </c>
      <c r="Z1223" s="188">
        <f>referentes!S1219</f>
        <v>0</v>
      </c>
      <c r="AB1223">
        <v>1217</v>
      </c>
      <c r="AC1223">
        <f t="shared" si="54"/>
        <v>0</v>
      </c>
      <c r="AD1223">
        <f t="shared" si="55"/>
        <v>1130</v>
      </c>
      <c r="AE1223" t="str">
        <f t="shared" si="56"/>
        <v>X</v>
      </c>
    </row>
    <row r="1224" spans="25:31" x14ac:dyDescent="0.2">
      <c r="Y1224" s="188" t="str">
        <f>IF(AND(referentes!S1405&lt;&gt;"",          referentes!S1405&lt;&gt;96321,    referentes!S1405&lt;&gt;96222            ),(referentes!W1405),"")</f>
        <v/>
      </c>
      <c r="Z1224" s="188">
        <f>referentes!S1220</f>
        <v>0</v>
      </c>
      <c r="AB1224">
        <v>1218</v>
      </c>
      <c r="AC1224">
        <f t="shared" ref="AC1224:AC1272" si="57">IF(Y1223="",0,Y1223)</f>
        <v>0</v>
      </c>
      <c r="AD1224">
        <f t="shared" ref="AD1224:AD1272" si="58">IF(AC1224=0,MAX($AB$7:$AB$1135)+1,AB1224)</f>
        <v>1130</v>
      </c>
      <c r="AE1224" t="str">
        <f t="shared" ref="AE1224:AE1272" si="59">IFERROR(VLOOKUP(SMALL($AD$7:$AD$1135,AB1224),$AB$7:$AD$1135,2,FALSE),"X")</f>
        <v>X</v>
      </c>
    </row>
    <row r="1225" spans="25:31" x14ac:dyDescent="0.2">
      <c r="Y1225" s="188" t="str">
        <f>IF(AND(referentes!S1406&lt;&gt;"",          referentes!S1406&lt;&gt;96321,    referentes!S1406&lt;&gt;96222            ),(referentes!W1406),"")</f>
        <v/>
      </c>
      <c r="Z1225" s="188">
        <f>referentes!S1221</f>
        <v>0</v>
      </c>
      <c r="AB1225">
        <v>1219</v>
      </c>
      <c r="AC1225">
        <f t="shared" si="57"/>
        <v>0</v>
      </c>
      <c r="AD1225">
        <f t="shared" si="58"/>
        <v>1130</v>
      </c>
      <c r="AE1225" t="str">
        <f t="shared" si="59"/>
        <v>X</v>
      </c>
    </row>
    <row r="1226" spans="25:31" x14ac:dyDescent="0.2">
      <c r="Y1226" s="188" t="str">
        <f>IF(AND(referentes!S1407&lt;&gt;"",          referentes!S1407&lt;&gt;96321,    referentes!S1407&lt;&gt;96222            ),(referentes!W1407),"")</f>
        <v/>
      </c>
      <c r="Z1226" s="188">
        <f>referentes!S1222</f>
        <v>0</v>
      </c>
      <c r="AB1226">
        <v>1220</v>
      </c>
      <c r="AC1226">
        <f t="shared" si="57"/>
        <v>0</v>
      </c>
      <c r="AD1226">
        <f t="shared" si="58"/>
        <v>1130</v>
      </c>
      <c r="AE1226" t="str">
        <f t="shared" si="59"/>
        <v>X</v>
      </c>
    </row>
    <row r="1227" spans="25:31" x14ac:dyDescent="0.2">
      <c r="Y1227" s="188" t="str">
        <f>IF(AND(referentes!S1408&lt;&gt;"",          referentes!S1408&lt;&gt;96321,    referentes!S1408&lt;&gt;96222            ),(referentes!W1408),"")</f>
        <v/>
      </c>
      <c r="Z1227" s="188">
        <f>referentes!S1223</f>
        <v>0</v>
      </c>
      <c r="AB1227">
        <v>1221</v>
      </c>
      <c r="AC1227">
        <f t="shared" si="57"/>
        <v>0</v>
      </c>
      <c r="AD1227">
        <f t="shared" si="58"/>
        <v>1130</v>
      </c>
      <c r="AE1227" t="str">
        <f t="shared" si="59"/>
        <v>X</v>
      </c>
    </row>
    <row r="1228" spans="25:31" x14ac:dyDescent="0.2">
      <c r="Y1228" s="188" t="str">
        <f>IF(AND(referentes!S1409&lt;&gt;"",          referentes!S1409&lt;&gt;96321,    referentes!S1409&lt;&gt;96222            ),(referentes!W1409),"")</f>
        <v/>
      </c>
      <c r="Z1228" s="188">
        <f>referentes!S1224</f>
        <v>0</v>
      </c>
      <c r="AB1228">
        <v>1222</v>
      </c>
      <c r="AC1228">
        <f t="shared" si="57"/>
        <v>0</v>
      </c>
      <c r="AD1228">
        <f t="shared" si="58"/>
        <v>1130</v>
      </c>
      <c r="AE1228" t="str">
        <f t="shared" si="59"/>
        <v>X</v>
      </c>
    </row>
    <row r="1229" spans="25:31" x14ac:dyDescent="0.2">
      <c r="Y1229" s="188" t="str">
        <f>IF(AND(referentes!S1410&lt;&gt;"",          referentes!S1410&lt;&gt;96321,    referentes!S1410&lt;&gt;96222            ),(referentes!W1410),"")</f>
        <v/>
      </c>
      <c r="Z1229" s="188">
        <f>referentes!S1225</f>
        <v>0</v>
      </c>
      <c r="AB1229">
        <v>1223</v>
      </c>
      <c r="AC1229">
        <f t="shared" si="57"/>
        <v>0</v>
      </c>
      <c r="AD1229">
        <f t="shared" si="58"/>
        <v>1130</v>
      </c>
      <c r="AE1229" t="str">
        <f t="shared" si="59"/>
        <v>X</v>
      </c>
    </row>
    <row r="1230" spans="25:31" x14ac:dyDescent="0.2">
      <c r="Y1230" s="188" t="str">
        <f>IF(AND(referentes!S1411&lt;&gt;"",          referentes!S1411&lt;&gt;96321,    referentes!S1411&lt;&gt;96222            ),(referentes!W1411),"")</f>
        <v/>
      </c>
      <c r="Z1230" s="188">
        <f>referentes!S1226</f>
        <v>0</v>
      </c>
      <c r="AB1230">
        <v>1224</v>
      </c>
      <c r="AC1230">
        <f t="shared" si="57"/>
        <v>0</v>
      </c>
      <c r="AD1230">
        <f t="shared" si="58"/>
        <v>1130</v>
      </c>
      <c r="AE1230" t="str">
        <f t="shared" si="59"/>
        <v>X</v>
      </c>
    </row>
    <row r="1231" spans="25:31" x14ac:dyDescent="0.2">
      <c r="Y1231" s="188" t="str">
        <f>IF(AND(referentes!S1412&lt;&gt;"",          referentes!S1412&lt;&gt;96321,    referentes!S1412&lt;&gt;96222            ),(referentes!W1412),"")</f>
        <v/>
      </c>
      <c r="Z1231" s="188">
        <f>referentes!S1227</f>
        <v>0</v>
      </c>
      <c r="AB1231">
        <v>1225</v>
      </c>
      <c r="AC1231">
        <f t="shared" si="57"/>
        <v>0</v>
      </c>
      <c r="AD1231">
        <f t="shared" si="58"/>
        <v>1130</v>
      </c>
      <c r="AE1231" t="str">
        <f t="shared" si="59"/>
        <v>X</v>
      </c>
    </row>
    <row r="1232" spans="25:31" x14ac:dyDescent="0.2">
      <c r="Y1232" s="188" t="str">
        <f>IF(AND(referentes!S1413&lt;&gt;"",          referentes!S1413&lt;&gt;96321,    referentes!S1413&lt;&gt;96222            ),(referentes!W1413),"")</f>
        <v/>
      </c>
      <c r="Z1232" s="188">
        <f>referentes!S1228</f>
        <v>0</v>
      </c>
      <c r="AB1232">
        <v>1226</v>
      </c>
      <c r="AC1232">
        <f t="shared" si="57"/>
        <v>0</v>
      </c>
      <c r="AD1232">
        <f t="shared" si="58"/>
        <v>1130</v>
      </c>
      <c r="AE1232" t="str">
        <f t="shared" si="59"/>
        <v>X</v>
      </c>
    </row>
    <row r="1233" spans="25:31" x14ac:dyDescent="0.2">
      <c r="Y1233" s="188" t="str">
        <f>IF(AND(referentes!S1414&lt;&gt;"",          referentes!S1414&lt;&gt;96321,    referentes!S1414&lt;&gt;96222            ),(referentes!W1414),"")</f>
        <v/>
      </c>
      <c r="Z1233" s="188">
        <f>referentes!S1229</f>
        <v>0</v>
      </c>
      <c r="AB1233">
        <v>1227</v>
      </c>
      <c r="AC1233">
        <f t="shared" si="57"/>
        <v>0</v>
      </c>
      <c r="AD1233">
        <f t="shared" si="58"/>
        <v>1130</v>
      </c>
      <c r="AE1233" t="str">
        <f t="shared" si="59"/>
        <v>X</v>
      </c>
    </row>
    <row r="1234" spans="25:31" x14ac:dyDescent="0.2">
      <c r="Y1234" s="188" t="str">
        <f>IF(AND(referentes!S1415&lt;&gt;"",          referentes!S1415&lt;&gt;96321,    referentes!S1415&lt;&gt;96222            ),(referentes!W1415),"")</f>
        <v/>
      </c>
      <c r="Z1234" s="188">
        <f>referentes!S1230</f>
        <v>0</v>
      </c>
      <c r="AB1234">
        <v>1228</v>
      </c>
      <c r="AC1234">
        <f t="shared" si="57"/>
        <v>0</v>
      </c>
      <c r="AD1234">
        <f t="shared" si="58"/>
        <v>1130</v>
      </c>
      <c r="AE1234" t="str">
        <f t="shared" si="59"/>
        <v>X</v>
      </c>
    </row>
    <row r="1235" spans="25:31" x14ac:dyDescent="0.2">
      <c r="Y1235" s="188" t="str">
        <f>IF(AND(referentes!S1416&lt;&gt;"",          referentes!S1416&lt;&gt;96321,    referentes!S1416&lt;&gt;96222            ),(referentes!W1416),"")</f>
        <v/>
      </c>
      <c r="Z1235" s="188">
        <f>referentes!S1231</f>
        <v>0</v>
      </c>
      <c r="AB1235">
        <v>1229</v>
      </c>
      <c r="AC1235">
        <f t="shared" si="57"/>
        <v>0</v>
      </c>
      <c r="AD1235">
        <f t="shared" si="58"/>
        <v>1130</v>
      </c>
      <c r="AE1235" t="str">
        <f t="shared" si="59"/>
        <v>X</v>
      </c>
    </row>
    <row r="1236" spans="25:31" x14ac:dyDescent="0.2">
      <c r="Y1236" s="188" t="str">
        <f>IF(AND(referentes!S1417&lt;&gt;"",          referentes!S1417&lt;&gt;96321,    referentes!S1417&lt;&gt;96222            ),(referentes!W1417),"")</f>
        <v/>
      </c>
      <c r="Z1236" s="188">
        <f>referentes!S1232</f>
        <v>0</v>
      </c>
      <c r="AB1236">
        <v>1230</v>
      </c>
      <c r="AC1236">
        <f t="shared" si="57"/>
        <v>0</v>
      </c>
      <c r="AD1236">
        <f t="shared" si="58"/>
        <v>1130</v>
      </c>
      <c r="AE1236" t="str">
        <f t="shared" si="59"/>
        <v>X</v>
      </c>
    </row>
    <row r="1237" spans="25:31" x14ac:dyDescent="0.2">
      <c r="Y1237" s="188" t="str">
        <f>IF(AND(referentes!S1418&lt;&gt;"",          referentes!S1418&lt;&gt;96321,    referentes!S1418&lt;&gt;96222            ),(referentes!W1418),"")</f>
        <v/>
      </c>
      <c r="Z1237" s="188">
        <f>referentes!S1233</f>
        <v>0</v>
      </c>
      <c r="AB1237">
        <v>1231</v>
      </c>
      <c r="AC1237">
        <f t="shared" si="57"/>
        <v>0</v>
      </c>
      <c r="AD1237">
        <f t="shared" si="58"/>
        <v>1130</v>
      </c>
      <c r="AE1237" t="str">
        <f t="shared" si="59"/>
        <v>X</v>
      </c>
    </row>
    <row r="1238" spans="25:31" x14ac:dyDescent="0.2">
      <c r="Y1238" s="188" t="str">
        <f>IF(AND(referentes!S1419&lt;&gt;"",          referentes!S1419&lt;&gt;96321,    referentes!S1419&lt;&gt;96222            ),(referentes!W1419),"")</f>
        <v/>
      </c>
      <c r="Z1238" s="188">
        <f>referentes!S1234</f>
        <v>0</v>
      </c>
      <c r="AB1238">
        <v>1232</v>
      </c>
      <c r="AC1238">
        <f t="shared" si="57"/>
        <v>0</v>
      </c>
      <c r="AD1238">
        <f t="shared" si="58"/>
        <v>1130</v>
      </c>
      <c r="AE1238" t="str">
        <f t="shared" si="59"/>
        <v>X</v>
      </c>
    </row>
    <row r="1239" spans="25:31" x14ac:dyDescent="0.2">
      <c r="Y1239" s="188" t="str">
        <f>IF(AND(referentes!S1420&lt;&gt;"",          referentes!S1420&lt;&gt;96321,    referentes!S1420&lt;&gt;96222            ),(referentes!W1420),"")</f>
        <v/>
      </c>
      <c r="Z1239" s="188">
        <f>referentes!S1235</f>
        <v>0</v>
      </c>
      <c r="AB1239">
        <v>1233</v>
      </c>
      <c r="AC1239">
        <f t="shared" si="57"/>
        <v>0</v>
      </c>
      <c r="AD1239">
        <f t="shared" si="58"/>
        <v>1130</v>
      </c>
      <c r="AE1239" t="str">
        <f t="shared" si="59"/>
        <v>X</v>
      </c>
    </row>
    <row r="1240" spans="25:31" x14ac:dyDescent="0.2">
      <c r="Y1240" s="188" t="str">
        <f>IF(AND(referentes!S1421&lt;&gt;"",          referentes!S1421&lt;&gt;96321,    referentes!S1421&lt;&gt;96222            ),(referentes!W1421),"")</f>
        <v/>
      </c>
      <c r="Z1240" s="188">
        <f>referentes!S1236</f>
        <v>0</v>
      </c>
      <c r="AB1240">
        <v>1234</v>
      </c>
      <c r="AC1240">
        <f t="shared" si="57"/>
        <v>0</v>
      </c>
      <c r="AD1240">
        <f t="shared" si="58"/>
        <v>1130</v>
      </c>
      <c r="AE1240" t="str">
        <f t="shared" si="59"/>
        <v>X</v>
      </c>
    </row>
    <row r="1241" spans="25:31" x14ac:dyDescent="0.2">
      <c r="Y1241" s="188" t="str">
        <f>IF(AND(referentes!S1422&lt;&gt;"",          referentes!S1422&lt;&gt;96321,    referentes!S1422&lt;&gt;96222            ),(referentes!W1422),"")</f>
        <v/>
      </c>
      <c r="Z1241" s="188">
        <f>referentes!S1237</f>
        <v>0</v>
      </c>
      <c r="AB1241">
        <v>1235</v>
      </c>
      <c r="AC1241">
        <f t="shared" si="57"/>
        <v>0</v>
      </c>
      <c r="AD1241">
        <f t="shared" si="58"/>
        <v>1130</v>
      </c>
      <c r="AE1241" t="str">
        <f t="shared" si="59"/>
        <v>X</v>
      </c>
    </row>
    <row r="1242" spans="25:31" x14ac:dyDescent="0.2">
      <c r="Y1242" s="188" t="str">
        <f>IF(AND(referentes!S1423&lt;&gt;"",          referentes!S1423&lt;&gt;96321,    referentes!S1423&lt;&gt;96222            ),(referentes!W1423),"")</f>
        <v/>
      </c>
      <c r="Z1242" s="188">
        <f>referentes!S1238</f>
        <v>0</v>
      </c>
      <c r="AB1242">
        <v>1236</v>
      </c>
      <c r="AC1242">
        <f t="shared" si="57"/>
        <v>0</v>
      </c>
      <c r="AD1242">
        <f t="shared" si="58"/>
        <v>1130</v>
      </c>
      <c r="AE1242" t="str">
        <f t="shared" si="59"/>
        <v>X</v>
      </c>
    </row>
    <row r="1243" spans="25:31" x14ac:dyDescent="0.2">
      <c r="Y1243" s="188" t="str">
        <f>IF(AND(referentes!S1424&lt;&gt;"",          referentes!S1424&lt;&gt;96321,    referentes!S1424&lt;&gt;96222            ),(referentes!W1424),"")</f>
        <v/>
      </c>
      <c r="Z1243" s="188">
        <f>referentes!S1239</f>
        <v>0</v>
      </c>
      <c r="AB1243">
        <v>1237</v>
      </c>
      <c r="AC1243">
        <f t="shared" si="57"/>
        <v>0</v>
      </c>
      <c r="AD1243">
        <f t="shared" si="58"/>
        <v>1130</v>
      </c>
      <c r="AE1243" t="str">
        <f t="shared" si="59"/>
        <v>X</v>
      </c>
    </row>
    <row r="1244" spans="25:31" x14ac:dyDescent="0.2">
      <c r="Y1244" s="188" t="str">
        <f>IF(AND(referentes!S1425&lt;&gt;"",          referentes!S1425&lt;&gt;96321,    referentes!S1425&lt;&gt;96222            ),(referentes!W1425),"")</f>
        <v/>
      </c>
      <c r="Z1244" s="188">
        <f>referentes!S1240</f>
        <v>0</v>
      </c>
      <c r="AB1244">
        <v>1238</v>
      </c>
      <c r="AC1244">
        <f t="shared" si="57"/>
        <v>0</v>
      </c>
      <c r="AD1244">
        <f t="shared" si="58"/>
        <v>1130</v>
      </c>
      <c r="AE1244" t="str">
        <f t="shared" si="59"/>
        <v>X</v>
      </c>
    </row>
    <row r="1245" spans="25:31" x14ac:dyDescent="0.2">
      <c r="Y1245" s="188" t="str">
        <f>IF(AND(referentes!S1426&lt;&gt;"",          referentes!S1426&lt;&gt;96321,    referentes!S1426&lt;&gt;96222            ),(referentes!W1426),"")</f>
        <v/>
      </c>
      <c r="Z1245" s="188">
        <f>referentes!S1241</f>
        <v>0</v>
      </c>
      <c r="AB1245">
        <v>1239</v>
      </c>
      <c r="AC1245">
        <f t="shared" si="57"/>
        <v>0</v>
      </c>
      <c r="AD1245">
        <f t="shared" si="58"/>
        <v>1130</v>
      </c>
      <c r="AE1245" t="str">
        <f t="shared" si="59"/>
        <v>X</v>
      </c>
    </row>
    <row r="1246" spans="25:31" x14ac:dyDescent="0.2">
      <c r="Y1246" s="188" t="str">
        <f>IF(AND(referentes!S1427&lt;&gt;"",          referentes!S1427&lt;&gt;96321,    referentes!S1427&lt;&gt;96222            ),(referentes!W1427),"")</f>
        <v/>
      </c>
      <c r="Z1246" s="188">
        <f>referentes!S1242</f>
        <v>0</v>
      </c>
      <c r="AB1246">
        <v>1240</v>
      </c>
      <c r="AC1246">
        <f t="shared" si="57"/>
        <v>0</v>
      </c>
      <c r="AD1246">
        <f t="shared" si="58"/>
        <v>1130</v>
      </c>
      <c r="AE1246" t="str">
        <f t="shared" si="59"/>
        <v>X</v>
      </c>
    </row>
    <row r="1247" spans="25:31" x14ac:dyDescent="0.2">
      <c r="Y1247" s="188" t="str">
        <f>IF(AND(referentes!S1428&lt;&gt;"",          referentes!S1428&lt;&gt;96321,    referentes!S1428&lt;&gt;96222            ),(referentes!W1428),"")</f>
        <v/>
      </c>
      <c r="Z1247" s="188">
        <f>referentes!S1243</f>
        <v>0</v>
      </c>
      <c r="AB1247">
        <v>1241</v>
      </c>
      <c r="AC1247">
        <f t="shared" si="57"/>
        <v>0</v>
      </c>
      <c r="AD1247">
        <f t="shared" si="58"/>
        <v>1130</v>
      </c>
      <c r="AE1247" t="str">
        <f t="shared" si="59"/>
        <v>X</v>
      </c>
    </row>
    <row r="1248" spans="25:31" x14ac:dyDescent="0.2">
      <c r="Y1248" s="188" t="str">
        <f>IF(AND(referentes!S1429&lt;&gt;"",          referentes!S1429&lt;&gt;96321,    referentes!S1429&lt;&gt;96222            ),(referentes!W1429),"")</f>
        <v/>
      </c>
      <c r="Z1248" s="188">
        <f>referentes!S1244</f>
        <v>0</v>
      </c>
      <c r="AB1248">
        <v>1242</v>
      </c>
      <c r="AC1248">
        <f t="shared" si="57"/>
        <v>0</v>
      </c>
      <c r="AD1248">
        <f t="shared" si="58"/>
        <v>1130</v>
      </c>
      <c r="AE1248" t="str">
        <f t="shared" si="59"/>
        <v>X</v>
      </c>
    </row>
    <row r="1249" spans="25:31" x14ac:dyDescent="0.2">
      <c r="Y1249" s="188" t="str">
        <f>IF(AND(referentes!S1430&lt;&gt;"",          referentes!S1430&lt;&gt;96321,    referentes!S1430&lt;&gt;96222            ),(referentes!W1430),"")</f>
        <v/>
      </c>
      <c r="Z1249" s="188">
        <f>referentes!S1245</f>
        <v>0</v>
      </c>
      <c r="AB1249">
        <v>1243</v>
      </c>
      <c r="AC1249">
        <f t="shared" si="57"/>
        <v>0</v>
      </c>
      <c r="AD1249">
        <f t="shared" si="58"/>
        <v>1130</v>
      </c>
      <c r="AE1249" t="str">
        <f t="shared" si="59"/>
        <v>X</v>
      </c>
    </row>
    <row r="1250" spans="25:31" x14ac:dyDescent="0.2">
      <c r="Y1250" s="188" t="str">
        <f>IF(AND(referentes!S1431&lt;&gt;"",          referentes!S1431&lt;&gt;96321,    referentes!S1431&lt;&gt;96222            ),(referentes!W1431),"")</f>
        <v/>
      </c>
      <c r="Z1250" s="188">
        <f>referentes!S1246</f>
        <v>0</v>
      </c>
      <c r="AB1250">
        <v>1244</v>
      </c>
      <c r="AC1250">
        <f t="shared" si="57"/>
        <v>0</v>
      </c>
      <c r="AD1250">
        <f t="shared" si="58"/>
        <v>1130</v>
      </c>
      <c r="AE1250" t="str">
        <f t="shared" si="59"/>
        <v>X</v>
      </c>
    </row>
    <row r="1251" spans="25:31" x14ac:dyDescent="0.2">
      <c r="Y1251" s="188" t="str">
        <f>IF(AND(referentes!S1432&lt;&gt;"",          referentes!S1432&lt;&gt;96321,    referentes!S1432&lt;&gt;96222            ),(referentes!W1432),"")</f>
        <v/>
      </c>
      <c r="Z1251" s="188">
        <f>referentes!S1247</f>
        <v>0</v>
      </c>
      <c r="AB1251">
        <v>1245</v>
      </c>
      <c r="AC1251">
        <f t="shared" si="57"/>
        <v>0</v>
      </c>
      <c r="AD1251">
        <f t="shared" si="58"/>
        <v>1130</v>
      </c>
      <c r="AE1251" t="str">
        <f t="shared" si="59"/>
        <v>X</v>
      </c>
    </row>
    <row r="1252" spans="25:31" x14ac:dyDescent="0.2">
      <c r="Y1252" s="188" t="str">
        <f>IF(AND(referentes!S1433&lt;&gt;"",          referentes!S1433&lt;&gt;96321,    referentes!S1433&lt;&gt;96222            ),(referentes!W1433),"")</f>
        <v/>
      </c>
      <c r="Z1252" s="188">
        <f>referentes!S1248</f>
        <v>0</v>
      </c>
      <c r="AB1252">
        <v>1246</v>
      </c>
      <c r="AC1252">
        <f t="shared" si="57"/>
        <v>0</v>
      </c>
      <c r="AD1252">
        <f t="shared" si="58"/>
        <v>1130</v>
      </c>
      <c r="AE1252" t="str">
        <f t="shared" si="59"/>
        <v>X</v>
      </c>
    </row>
    <row r="1253" spans="25:31" x14ac:dyDescent="0.2">
      <c r="Y1253" s="188" t="str">
        <f>IF(AND(referentes!S1434&lt;&gt;"",          referentes!S1434&lt;&gt;96321,    referentes!S1434&lt;&gt;96222            ),(referentes!W1434),"")</f>
        <v/>
      </c>
      <c r="Z1253" s="188">
        <f>referentes!S1249</f>
        <v>0</v>
      </c>
      <c r="AB1253">
        <v>1247</v>
      </c>
      <c r="AC1253">
        <f t="shared" si="57"/>
        <v>0</v>
      </c>
      <c r="AD1253">
        <f t="shared" si="58"/>
        <v>1130</v>
      </c>
      <c r="AE1253" t="str">
        <f t="shared" si="59"/>
        <v>X</v>
      </c>
    </row>
    <row r="1254" spans="25:31" x14ac:dyDescent="0.2">
      <c r="Y1254" s="188" t="str">
        <f>IF(AND(referentes!S1435&lt;&gt;"",          referentes!S1435&lt;&gt;96321,    referentes!S1435&lt;&gt;96222            ),(referentes!W1435),"")</f>
        <v/>
      </c>
      <c r="Z1254" s="188">
        <f>referentes!S1250</f>
        <v>0</v>
      </c>
      <c r="AB1254">
        <v>1248</v>
      </c>
      <c r="AC1254">
        <f t="shared" si="57"/>
        <v>0</v>
      </c>
      <c r="AD1254">
        <f t="shared" si="58"/>
        <v>1130</v>
      </c>
      <c r="AE1254" t="str">
        <f t="shared" si="59"/>
        <v>X</v>
      </c>
    </row>
    <row r="1255" spans="25:31" x14ac:dyDescent="0.2">
      <c r="Y1255" s="188" t="str">
        <f>IF(AND(referentes!S1436&lt;&gt;"",          referentes!S1436&lt;&gt;96321,    referentes!S1436&lt;&gt;96222            ),(referentes!W1436),"")</f>
        <v/>
      </c>
      <c r="Z1255" s="188">
        <f>referentes!S1251</f>
        <v>0</v>
      </c>
      <c r="AB1255">
        <v>1249</v>
      </c>
      <c r="AC1255">
        <f t="shared" si="57"/>
        <v>0</v>
      </c>
      <c r="AD1255">
        <f t="shared" si="58"/>
        <v>1130</v>
      </c>
      <c r="AE1255" t="str">
        <f t="shared" si="59"/>
        <v>X</v>
      </c>
    </row>
    <row r="1256" spans="25:31" x14ac:dyDescent="0.2">
      <c r="Y1256" s="188" t="str">
        <f>IF(AND(referentes!S1437&lt;&gt;"",          referentes!S1437&lt;&gt;96321,    referentes!S1437&lt;&gt;96222            ),(referentes!W1437),"")</f>
        <v/>
      </c>
      <c r="Z1256" s="188">
        <f>referentes!S1252</f>
        <v>0</v>
      </c>
      <c r="AB1256">
        <v>1250</v>
      </c>
      <c r="AC1256">
        <f t="shared" si="57"/>
        <v>0</v>
      </c>
      <c r="AD1256">
        <f t="shared" si="58"/>
        <v>1130</v>
      </c>
      <c r="AE1256" t="str">
        <f t="shared" si="59"/>
        <v>X</v>
      </c>
    </row>
    <row r="1257" spans="25:31" x14ac:dyDescent="0.2">
      <c r="Y1257" s="188" t="str">
        <f>IF(AND(referentes!S1438&lt;&gt;"",          referentes!S1438&lt;&gt;96321,    referentes!S1438&lt;&gt;96222            ),(referentes!W1438),"")</f>
        <v/>
      </c>
      <c r="Z1257" s="188">
        <f>referentes!S1253</f>
        <v>0</v>
      </c>
      <c r="AB1257">
        <v>1251</v>
      </c>
      <c r="AC1257">
        <f t="shared" si="57"/>
        <v>0</v>
      </c>
      <c r="AD1257">
        <f t="shared" si="58"/>
        <v>1130</v>
      </c>
      <c r="AE1257" t="str">
        <f t="shared" si="59"/>
        <v>X</v>
      </c>
    </row>
    <row r="1258" spans="25:31" x14ac:dyDescent="0.2">
      <c r="Y1258" s="188" t="str">
        <f>IF(AND(referentes!S1439&lt;&gt;"",          referentes!S1439&lt;&gt;96321,    referentes!S1439&lt;&gt;96222            ),(referentes!W1439),"")</f>
        <v/>
      </c>
      <c r="Z1258" s="188">
        <f>referentes!S1254</f>
        <v>0</v>
      </c>
      <c r="AB1258">
        <v>1252</v>
      </c>
      <c r="AC1258">
        <f t="shared" si="57"/>
        <v>0</v>
      </c>
      <c r="AD1258">
        <f t="shared" si="58"/>
        <v>1130</v>
      </c>
      <c r="AE1258" t="str">
        <f t="shared" si="59"/>
        <v>X</v>
      </c>
    </row>
    <row r="1259" spans="25:31" x14ac:dyDescent="0.2">
      <c r="Y1259" s="188" t="str">
        <f>IF(AND(referentes!S1440&lt;&gt;"",          referentes!S1440&lt;&gt;96321,    referentes!S1440&lt;&gt;96222            ),(referentes!W1440),"")</f>
        <v/>
      </c>
      <c r="Z1259" s="188">
        <f>referentes!S1255</f>
        <v>0</v>
      </c>
      <c r="AB1259">
        <v>1253</v>
      </c>
      <c r="AC1259">
        <f t="shared" si="57"/>
        <v>0</v>
      </c>
      <c r="AD1259">
        <f t="shared" si="58"/>
        <v>1130</v>
      </c>
      <c r="AE1259" t="str">
        <f t="shared" si="59"/>
        <v>X</v>
      </c>
    </row>
    <row r="1260" spans="25:31" x14ac:dyDescent="0.2">
      <c r="Y1260" s="188" t="str">
        <f>IF(AND(referentes!S1441&lt;&gt;"",          referentes!S1441&lt;&gt;96321,    referentes!S1441&lt;&gt;96222            ),(referentes!W1441),"")</f>
        <v/>
      </c>
      <c r="Z1260" s="188">
        <f>referentes!S1256</f>
        <v>0</v>
      </c>
      <c r="AB1260">
        <v>1254</v>
      </c>
      <c r="AC1260">
        <f t="shared" si="57"/>
        <v>0</v>
      </c>
      <c r="AD1260">
        <f t="shared" si="58"/>
        <v>1130</v>
      </c>
      <c r="AE1260" t="str">
        <f t="shared" si="59"/>
        <v>X</v>
      </c>
    </row>
    <row r="1261" spans="25:31" x14ac:dyDescent="0.2">
      <c r="Y1261" s="188" t="str">
        <f>IF(AND(referentes!S1442&lt;&gt;"",          referentes!S1442&lt;&gt;96321,    referentes!S1442&lt;&gt;96222            ),(referentes!W1442),"")</f>
        <v/>
      </c>
      <c r="Z1261" s="188">
        <f>referentes!S1257</f>
        <v>0</v>
      </c>
      <c r="AB1261">
        <v>1255</v>
      </c>
      <c r="AC1261">
        <f t="shared" si="57"/>
        <v>0</v>
      </c>
      <c r="AD1261">
        <f t="shared" si="58"/>
        <v>1130</v>
      </c>
      <c r="AE1261" t="str">
        <f t="shared" si="59"/>
        <v>X</v>
      </c>
    </row>
    <row r="1262" spans="25:31" x14ac:dyDescent="0.2">
      <c r="Y1262" s="188" t="str">
        <f>IF(AND(referentes!S1443&lt;&gt;"",          referentes!S1443&lt;&gt;96321,    referentes!S1443&lt;&gt;96222            ),(referentes!W1443),"")</f>
        <v/>
      </c>
      <c r="Z1262" s="188">
        <f>referentes!S1258</f>
        <v>0</v>
      </c>
      <c r="AB1262">
        <v>1256</v>
      </c>
      <c r="AC1262">
        <f t="shared" si="57"/>
        <v>0</v>
      </c>
      <c r="AD1262">
        <f t="shared" si="58"/>
        <v>1130</v>
      </c>
      <c r="AE1262" t="str">
        <f t="shared" si="59"/>
        <v>X</v>
      </c>
    </row>
    <row r="1263" spans="25:31" x14ac:dyDescent="0.2">
      <c r="Y1263" s="188" t="str">
        <f>IF(AND(referentes!S1444&lt;&gt;"",          referentes!S1444&lt;&gt;96321,    referentes!S1444&lt;&gt;96222            ),(referentes!W1444),"")</f>
        <v/>
      </c>
      <c r="Z1263" s="188">
        <f>referentes!S1259</f>
        <v>0</v>
      </c>
      <c r="AB1263">
        <v>1257</v>
      </c>
      <c r="AC1263">
        <f t="shared" si="57"/>
        <v>0</v>
      </c>
      <c r="AD1263">
        <f t="shared" si="58"/>
        <v>1130</v>
      </c>
      <c r="AE1263" t="str">
        <f t="shared" si="59"/>
        <v>X</v>
      </c>
    </row>
    <row r="1264" spans="25:31" x14ac:dyDescent="0.2">
      <c r="Y1264" s="188" t="str">
        <f>IF(AND(referentes!S1445&lt;&gt;"",          referentes!S1445&lt;&gt;96321,    referentes!S1445&lt;&gt;96222            ),(referentes!W1445),"")</f>
        <v/>
      </c>
      <c r="Z1264" s="188">
        <f>referentes!S1260</f>
        <v>0</v>
      </c>
      <c r="AB1264">
        <v>1258</v>
      </c>
      <c r="AC1264">
        <f t="shared" si="57"/>
        <v>0</v>
      </c>
      <c r="AD1264">
        <f t="shared" si="58"/>
        <v>1130</v>
      </c>
      <c r="AE1264" t="str">
        <f t="shared" si="59"/>
        <v>X</v>
      </c>
    </row>
    <row r="1265" spans="25:31" x14ac:dyDescent="0.2">
      <c r="Y1265" s="188" t="str">
        <f>IF(AND(referentes!S1446&lt;&gt;"",          referentes!S1446&lt;&gt;96321,    referentes!S1446&lt;&gt;96222            ),(referentes!W1446),"")</f>
        <v/>
      </c>
      <c r="Z1265" s="188">
        <f>referentes!S1261</f>
        <v>0</v>
      </c>
      <c r="AB1265">
        <v>1259</v>
      </c>
      <c r="AC1265">
        <f t="shared" si="57"/>
        <v>0</v>
      </c>
      <c r="AD1265">
        <f t="shared" si="58"/>
        <v>1130</v>
      </c>
      <c r="AE1265" t="str">
        <f t="shared" si="59"/>
        <v>X</v>
      </c>
    </row>
    <row r="1266" spans="25:31" x14ac:dyDescent="0.2">
      <c r="Y1266" s="188" t="str">
        <f>IF(AND(referentes!S1447&lt;&gt;"",          referentes!S1447&lt;&gt;96321,    referentes!S1447&lt;&gt;96222            ),(referentes!W1447),"")</f>
        <v/>
      </c>
      <c r="Z1266" s="188">
        <f>referentes!S1262</f>
        <v>0</v>
      </c>
      <c r="AB1266">
        <v>1260</v>
      </c>
      <c r="AC1266">
        <f t="shared" si="57"/>
        <v>0</v>
      </c>
      <c r="AD1266">
        <f t="shared" si="58"/>
        <v>1130</v>
      </c>
      <c r="AE1266" t="str">
        <f t="shared" si="59"/>
        <v>X</v>
      </c>
    </row>
    <row r="1267" spans="25:31" x14ac:dyDescent="0.2">
      <c r="Y1267" s="188" t="str">
        <f>IF(AND(referentes!S1448&lt;&gt;"",          referentes!S1448&lt;&gt;96321,    referentes!S1448&lt;&gt;96222            ),(referentes!W1448),"")</f>
        <v/>
      </c>
      <c r="Z1267" s="188">
        <f>referentes!S1263</f>
        <v>0</v>
      </c>
      <c r="AB1267">
        <v>1261</v>
      </c>
      <c r="AC1267">
        <f t="shared" si="57"/>
        <v>0</v>
      </c>
      <c r="AD1267">
        <f t="shared" si="58"/>
        <v>1130</v>
      </c>
      <c r="AE1267" t="str">
        <f t="shared" si="59"/>
        <v>X</v>
      </c>
    </row>
    <row r="1268" spans="25:31" x14ac:dyDescent="0.2">
      <c r="Y1268" s="188" t="str">
        <f>IF(AND(referentes!S1449&lt;&gt;"",          referentes!S1449&lt;&gt;96321,    referentes!S1449&lt;&gt;96222            ),(referentes!W1449),"")</f>
        <v/>
      </c>
      <c r="Z1268" s="188">
        <f>referentes!S1264</f>
        <v>0</v>
      </c>
      <c r="AB1268">
        <v>1262</v>
      </c>
      <c r="AC1268">
        <f t="shared" si="57"/>
        <v>0</v>
      </c>
      <c r="AD1268">
        <f t="shared" si="58"/>
        <v>1130</v>
      </c>
      <c r="AE1268" t="str">
        <f t="shared" si="59"/>
        <v>X</v>
      </c>
    </row>
    <row r="1269" spans="25:31" x14ac:dyDescent="0.2">
      <c r="Y1269" s="188" t="str">
        <f>IF(AND(referentes!S1450&lt;&gt;"",          referentes!S1450&lt;&gt;96321,    referentes!S1450&lt;&gt;96222            ),(referentes!W1450),"")</f>
        <v/>
      </c>
      <c r="Z1269" s="188">
        <f>referentes!S1265</f>
        <v>0</v>
      </c>
      <c r="AB1269">
        <v>1263</v>
      </c>
      <c r="AC1269">
        <f t="shared" si="57"/>
        <v>0</v>
      </c>
      <c r="AD1269">
        <f t="shared" si="58"/>
        <v>1130</v>
      </c>
      <c r="AE1269" t="str">
        <f t="shared" si="59"/>
        <v>X</v>
      </c>
    </row>
    <row r="1270" spans="25:31" x14ac:dyDescent="0.2">
      <c r="Y1270" s="188" t="str">
        <f>IF(AND(referentes!S1451&lt;&gt;"",          referentes!S1451&lt;&gt;96321,    referentes!S1451&lt;&gt;96222            ),(referentes!W1451),"")</f>
        <v/>
      </c>
      <c r="Z1270" s="188">
        <f>referentes!S1266</f>
        <v>0</v>
      </c>
      <c r="AB1270">
        <v>1264</v>
      </c>
      <c r="AC1270">
        <f t="shared" si="57"/>
        <v>0</v>
      </c>
      <c r="AD1270">
        <f t="shared" si="58"/>
        <v>1130</v>
      </c>
      <c r="AE1270" t="str">
        <f t="shared" si="59"/>
        <v>X</v>
      </c>
    </row>
    <row r="1271" spans="25:31" x14ac:dyDescent="0.2">
      <c r="Y1271" s="188" t="str">
        <f>IF(AND(referentes!S1452&lt;&gt;"",          referentes!S1452&lt;&gt;96321,    referentes!S1452&lt;&gt;96222            ),(referentes!W1452),"")</f>
        <v/>
      </c>
      <c r="Z1271" s="188">
        <f>referentes!S1267</f>
        <v>0</v>
      </c>
      <c r="AB1271">
        <v>1265</v>
      </c>
      <c r="AC1271">
        <f t="shared" si="57"/>
        <v>0</v>
      </c>
      <c r="AD1271">
        <f t="shared" si="58"/>
        <v>1130</v>
      </c>
      <c r="AE1271" t="str">
        <f t="shared" si="59"/>
        <v>X</v>
      </c>
    </row>
    <row r="1272" spans="25:31" ht="13.5" thickBot="1" x14ac:dyDescent="0.25">
      <c r="Y1272" s="189" t="str">
        <f>IF(AND(referentes!S1453&lt;&gt;"",          referentes!S1453&lt;&gt;96321,    referentes!S1453&lt;&gt;96222            ),(referentes!W1453),"")</f>
        <v/>
      </c>
      <c r="Z1272" s="189">
        <f>referentes!S1268</f>
        <v>0</v>
      </c>
      <c r="AB1272">
        <v>1266</v>
      </c>
      <c r="AC1272">
        <f t="shared" si="57"/>
        <v>0</v>
      </c>
      <c r="AD1272">
        <f t="shared" si="58"/>
        <v>1130</v>
      </c>
      <c r="AE1272" t="str">
        <f t="shared" si="59"/>
        <v>X</v>
      </c>
    </row>
  </sheetData>
  <sortState ref="R12:R1099">
    <sortCondition ref="R5"/>
  </sortState>
  <mergeCells count="8">
    <mergeCell ref="AO4:AQ4"/>
    <mergeCell ref="T5:U5"/>
    <mergeCell ref="N5:O5"/>
    <mergeCell ref="A1:K3"/>
    <mergeCell ref="A5:B5"/>
    <mergeCell ref="D5:E5"/>
    <mergeCell ref="H5:I5"/>
    <mergeCell ref="K5:L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F6ED5678A758248B4534B7E51973761" ma:contentTypeVersion="8" ma:contentTypeDescription="Crear nuevo documento." ma:contentTypeScope="" ma:versionID="bb7447fd2251b48da611c999950b3b56">
  <xsd:schema xmlns:xsd="http://www.w3.org/2001/XMLSchema" xmlns:xs="http://www.w3.org/2001/XMLSchema" xmlns:p="http://schemas.microsoft.com/office/2006/metadata/properties" xmlns:ns2="ff0e80f6-958e-4304-8633-fb205bbe37fe" targetNamespace="http://schemas.microsoft.com/office/2006/metadata/properties" ma:root="true" ma:fieldsID="93031e7006ee5232d2712398b46d14fe" ns2:_="">
    <xsd:import namespace="ff0e80f6-958e-4304-8633-fb205bbe37fe"/>
    <xsd:element name="properties">
      <xsd:complexType>
        <xsd:sequence>
          <xsd:element name="documentManagement">
            <xsd:complexType>
              <xsd:all>
                <xsd:element ref="ns2:MediaServiceMetadata" minOccurs="0"/>
                <xsd:element ref="ns2:MediaServiceFastMetadata" minOccurs="0"/>
                <xsd:element ref="ns2:Notas" minOccurs="0"/>
                <xsd:element ref="ns2:A_x00f1_o"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0e80f6-958e-4304-8633-fb205bbe37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as" ma:index="10" nillable="true" ma:displayName="Notas" ma:description="Aclaraciones" ma:format="Dropdown" ma:internalName="Notas">
      <xsd:simpleType>
        <xsd:restriction base="dms:Text">
          <xsd:maxLength value="255"/>
        </xsd:restriction>
      </xsd:simpleType>
    </xsd:element>
    <xsd:element name="A_x00f1_o" ma:index="11" nillable="true" ma:displayName="Año" ma:format="Dropdown" ma:internalName="A_x00f1_o">
      <xsd:simpleType>
        <xsd:restriction base="dms:Text">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_x00f1_o xmlns="ff0e80f6-958e-4304-8633-fb205bbe37fe" xsi:nil="true"/>
    <Notas xmlns="ff0e80f6-958e-4304-8633-fb205bbe37fe" xsi:nil="true"/>
  </documentManagement>
</p:properties>
</file>

<file path=customXml/itemProps1.xml><?xml version="1.0" encoding="utf-8"?>
<ds:datastoreItem xmlns:ds="http://schemas.openxmlformats.org/officeDocument/2006/customXml" ds:itemID="{BEF73D3E-2B03-4E31-AFE0-EFFF180E4A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0e80f6-958e-4304-8633-fb205bbe3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DDDC29F-61D5-42FA-92FA-7CCF97B9CDC2}">
  <ds:schemaRefs>
    <ds:schemaRef ds:uri="http://schemas.microsoft.com/sharepoint/v3/contenttype/forms"/>
  </ds:schemaRefs>
</ds:datastoreItem>
</file>

<file path=customXml/itemProps3.xml><?xml version="1.0" encoding="utf-8"?>
<ds:datastoreItem xmlns:ds="http://schemas.openxmlformats.org/officeDocument/2006/customXml" ds:itemID="{84320A15-8B20-40C4-8DB4-A3F06F2C4DEC}">
  <ds:schemaRefs>
    <ds:schemaRef ds:uri="ff0e80f6-958e-4304-8633-fb205bbe37fe"/>
    <ds:schemaRef ds:uri="http://purl.org/dc/elements/1.1/"/>
    <ds:schemaRef ds:uri="http://purl.org/dc/dcmitype/"/>
    <ds:schemaRef ds:uri="http://schemas.microsoft.com/office/2006/documentManagement/types"/>
    <ds:schemaRef ds:uri="http://schemas.openxmlformats.org/package/2006/metadata/core-properties"/>
    <ds:schemaRef ds:uri="http://purl.org/dc/terms/"/>
    <ds:schemaRef ds:uri="http://www.w3.org/XML/1998/namespac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Registro de cambios</vt:lpstr>
      <vt:lpstr>configuracion</vt:lpstr>
      <vt:lpstr>DIGITADOR</vt:lpstr>
      <vt:lpstr>DATOS</vt:lpstr>
      <vt:lpstr>referentes</vt:lpstr>
      <vt:lpstr>Otras referencias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Plantilla Estructura SIGMA V2.5.1</dc:title>
  <dc:subject>Estructura manglares</dc:subject>
  <dc:creator>Daniel González;Rosario Peña-Agudelo;Juan Manuel Rodríguez Pineda</dc:creator>
  <cp:keywords/>
  <dc:description/>
  <cp:lastModifiedBy>USR RAE 12</cp:lastModifiedBy>
  <cp:revision/>
  <dcterms:created xsi:type="dcterms:W3CDTF">2008-11-05T21:26:43Z</dcterms:created>
  <dcterms:modified xsi:type="dcterms:W3CDTF">2023-05-25T19:57:06Z</dcterms:modified>
  <cp:category>CAM/RAE</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0x0101003F6ED5678A758248B4534B7E51973761</vt:lpwstr>
  </property>
</Properties>
</file>